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145" documentId="8_{8488FEBF-F574-449A-A386-A4C5E8F773F6}" xr6:coauthVersionLast="47" xr6:coauthVersionMax="47" xr10:uidLastSave="{E170DA3C-4227-45A5-BD3D-AA77DA827CFC}"/>
  <bookViews>
    <workbookView xWindow="-108" yWindow="-108" windowWidth="23256" windowHeight="12456" firstSheet="2" xr2:uid="{00000000-000D-0000-FFFF-FFFF00000000}"/>
  </bookViews>
  <sheets>
    <sheet name="Degree Planning Worksheet" sheetId="1" r:id="rId1"/>
    <sheet name="Advising &amp; Policy Info" sheetId="7" r:id="rId2"/>
    <sheet name="Lists" sheetId="6" r:id="rId3"/>
  </sheets>
  <externalReferences>
    <externalReference r:id="rId4"/>
  </externalReferences>
  <definedNames>
    <definedName name="Communication_Law_Advocacy_Ethics_Core">[1]Lists!$A$11:$A$21</definedName>
    <definedName name="d">#REF!</definedName>
    <definedName name="Early">#REF!</definedName>
    <definedName name="Econ">#REF!</definedName>
    <definedName name="Experiential">#REF!</definedName>
    <definedName name="Falls">Lists!$T$2:$T$8</definedName>
    <definedName name="future_terms">Lists!$N$2:$N$20</definedName>
    <definedName name="Last">#REF!</definedName>
    <definedName name="MathOption">#REF!</definedName>
    <definedName name="OneCourse">#REF!</definedName>
    <definedName name="Option">#REF!</definedName>
    <definedName name="OtherOption">#REF!</definedName>
    <definedName name="_xlnm.Print_Area" localSheetId="0">'Degree Planning Worksheet'!$C$3:$K$71</definedName>
    <definedName name="Recent">#REF!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 i="1" l="1"/>
  <c r="I2" i="6" l="1"/>
  <c r="J29" i="6" s="1"/>
  <c r="M2" i="6"/>
  <c r="K5" i="1"/>
  <c r="K4" i="1"/>
  <c r="K3" i="1"/>
  <c r="K2"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<sst xmlns="http://schemas.openxmlformats.org/spreadsheetml/2006/main" count="392" uniqueCount="257">
  <si>
    <t>B.A. in Communication and Civil Society</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</si>
  <si>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</si>
  <si>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</si>
  <si>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</si>
  <si>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</si>
  <si>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</si>
  <si>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</si>
  <si>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</si>
  <si>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</si>
  <si>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</si>
  <si>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</si>
  <si>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</si>
  <si>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</si>
  <si>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</si>
  <si>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</si>
  <si>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family val="2"/>
      </rPr>
      <t>Course Requirements</t>
    </r>
    <r>
      <rPr>
        <b/>
        <sz val="16"/>
        <color rgb="FFE26B0A"/>
        <rFont val="Arial"/>
        <family val="2"/>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</si>
  <si>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</si>
  <si>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</si>
  <si>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</si>
  <si>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</si>
  <si>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</si>
  <si>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</si>
  <si>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</si>
  <si>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</si>
  <si>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</si>
  <si>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</si>
  <si>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</si>
  <si>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</si>
  <si>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</si>
  <si>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</si>
  <si>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</si>
  <si>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</si>
  <si>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</si>
  <si>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</si>
  <si>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</si>
  <si>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</si>
  <si>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family val="2"/>
      </rPr>
      <t xml:space="preserve">EN2020CCE: Writing &amp; Criticism </t>
    </r>
    <r>
      <rPr>
        <sz val="11"/>
        <color rgb="FFE26B0A"/>
        <rFont val="Arial"/>
        <family val="2"/>
      </rPr>
      <t>(EN1010 or placement)</t>
    </r>
  </si>
  <si>
    <t>Digital Literacy and Communication (CCD)</t>
  </si>
  <si>
    <t>Course type CCD</t>
  </si>
  <si>
    <t>Quantitative Reasoning (CCM)</t>
  </si>
  <si>
    <t>Course type CCM</t>
  </si>
  <si>
    <t xml:space="preserve">CCM Math Placement </t>
  </si>
  <si>
    <t>select Math Placement</t>
  </si>
  <si>
    <t>Core Curriculum Math (CCM) requirement waived?</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</si>
  <si>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</si>
  <si>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</si>
  <si>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</si>
  <si>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</si>
  <si>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</si>
  <si>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family val="2"/>
      </rPr>
      <t xml:space="preserve">FR1200CCF: Elementary French Language and Culture II </t>
    </r>
    <r>
      <rPr>
        <sz val="11"/>
        <color rgb="FFE26B0A"/>
        <rFont val="Arial"/>
        <family val="2"/>
      </rPr>
      <t>(FR1100 or placement)</t>
    </r>
  </si>
  <si>
    <r>
      <t xml:space="preserve">Major Requirements </t>
    </r>
    <r>
      <rPr>
        <sz val="14"/>
        <color rgb="FF000000"/>
        <rFont val="Arial"/>
        <family val="2"/>
      </rPr>
      <t>(44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</si>
  <si>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</si>
  <si>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HI1003CCI or PO1011CCR</t>
  </si>
  <si>
    <t>CM/PO3011CCR: Comparative Political Communication</t>
  </si>
  <si>
    <t>Senior Capstone: CM4090CCC or CM4095CCC</t>
  </si>
  <si>
    <t>Communication, Law, Advocacy, Ethics Core Course</t>
  </si>
  <si>
    <t>Applied Theory Elective</t>
  </si>
  <si>
    <t>Communication &amp; Civil Society Elective</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</si>
  <si>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</si>
  <si>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</si>
  <si>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</si>
  <si>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</si>
  <si>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</si>
  <si>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</si>
  <si>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</si>
  <si>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</si>
  <si>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</si>
  <si>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Communication &amp; Civil Society - Advising Information</t>
  </si>
  <si>
    <r>
      <rPr>
        <b/>
        <sz val="12"/>
        <color rgb="FF000000"/>
        <rFont val="Arial"/>
        <family val="2"/>
      </rPr>
      <t>Departmental Honors</t>
    </r>
    <r>
      <rPr>
        <b/>
        <sz val="10"/>
        <color rgb="FF000000"/>
        <rFont val="Arial"/>
        <family val="2"/>
      </rPr>
      <t>:</t>
    </r>
    <r>
      <rPr>
        <sz val="10"/>
        <color rgb="FF000000"/>
        <rFont val="Arial"/>
        <family val="2"/>
      </rPr>
      <t xml:space="preserve"> Students may earn honors if they have at least a 3.7 GPA in courses in the Communications and Civil Society major taken during their junior and senior years and complete a senior thesis or senior project. Students must contact the department chair in the spring before their senior year if they are interested in honors.</t>
    </r>
  </si>
  <si>
    <t>Course Frequency (subject to change)</t>
  </si>
  <si>
    <t>Offered in the Fall</t>
  </si>
  <si>
    <t>CM4063CCC: Sustainable Development Practicum, winter inter-session</t>
  </si>
  <si>
    <t>Offered in the Spring</t>
  </si>
  <si>
    <t>AR/CM2080 Graphic Design Studio</t>
  </si>
  <si>
    <t>CM3046 Media, Law, Policy, Ethics</t>
  </si>
  <si>
    <t>CM4074CCX Media Practicum: Reporting Conflict</t>
  </si>
  <si>
    <t>CM4090 Senior Thesis</t>
  </si>
  <si>
    <t xml:space="preserve">Note that CM2001, CM3005 and CM4016 are offered only rarely.
</t>
  </si>
  <si>
    <t>Specialized Paths for Selecting Applied 3 Required Theory Courses. Paths are Optional.</t>
  </si>
  <si>
    <t>Management &amp; Economics Path:                                                                                              Data and Computer Science Path:</t>
  </si>
  <si>
    <t>Advocacy and Production Path:                                                                                                  Sustainability Path:</t>
  </si>
  <si>
    <t>General Academic Policy</t>
  </si>
  <si>
    <t>Global Liberal Arts Core Curriculum (GLACC) Requirements:</t>
  </si>
  <si>
    <r>
      <rPr>
        <b/>
        <sz val="10"/>
        <color rgb="FF000000"/>
        <rFont val="Arial"/>
        <family val="2"/>
      </rPr>
      <t xml:space="preserve">Your four Integrative Inquiry courses (course codes CCI, CCDI, CCIR, CCIM) must:
- Be in at least two different disciplines
- Be outside of the major discipline, unless you are double majoring.
- Not count simultaneously for a major requirement 
</t>
    </r>
    <r>
      <rPr>
        <sz val="10"/>
        <color rgb="FF000000"/>
        <rFont val="Arial"/>
        <family val="2"/>
      </rPr>
      <t xml:space="preserve">a. </t>
    </r>
    <r>
      <rPr>
        <b/>
        <sz val="10"/>
        <color rgb="FF000000"/>
        <rFont val="Arial"/>
        <family val="2"/>
      </rPr>
      <t>Integrative Inquiry and Minor Courses</t>
    </r>
    <r>
      <rPr>
        <sz val="10"/>
        <color rgb="FF000000"/>
        <rFont val="Arial"/>
        <family val="2"/>
      </rPr>
      <t xml:space="preserve">: Integrative Inquiry courses may double count with a student’s minor(s). 
b. </t>
    </r>
    <r>
      <rPr>
        <b/>
        <sz val="10"/>
        <color rgb="FF000000"/>
        <rFont val="Arial"/>
        <family val="2"/>
      </rPr>
      <t>Integrative Inquiry and FirstBridge courses:</t>
    </r>
    <r>
      <rPr>
        <sz val="10"/>
        <color rgb="FF000000"/>
        <rFont val="Arial"/>
        <family val="2"/>
      </rPr>
      <t xml:space="preserve"> FirstBridge courses count towards Integrative Inquiry regardless of the student’s major discipline. It is important to note that FirstBridge courses may not apply to a student’s major. 
c. </t>
    </r>
    <r>
      <rPr>
        <b/>
        <sz val="10"/>
        <color rgb="FF000000"/>
        <rFont val="Arial"/>
        <family val="2"/>
      </rPr>
      <t>Integrative Inquiry for double majors</t>
    </r>
    <r>
      <rPr>
        <sz val="10"/>
        <color rgb="FF000000"/>
        <rFont val="Arial"/>
        <family val="2"/>
      </rPr>
      <t xml:space="preserve">: Courses fulfilling the requirements of one major can be used to satisfy the Integrative Inquiry requirement. Integrative Inquiry courses must be in at least two different disciplines, only one of which can be a major discipline. 
d. </t>
    </r>
    <r>
      <rPr>
        <b/>
        <sz val="10"/>
        <color rgb="FF000000"/>
        <rFont val="Arial"/>
        <family val="2"/>
      </rPr>
      <t>Integrative Inquiry for interdisciplinary majors</t>
    </r>
    <r>
      <rPr>
        <sz val="10"/>
        <color rgb="FF000000"/>
        <rFont val="Arial"/>
        <family val="2"/>
      </rPr>
      <t xml:space="preserve">: Students doing an interdisciplinary major* may fulfil the Integrative Inquiry requirement with CCI coded courses taken in any discipline beyond the major requirements.
</t>
    </r>
    <r>
      <rPr>
        <b/>
        <sz val="10"/>
        <color rgb="FF000000"/>
        <rFont val="Arial"/>
        <family val="2"/>
      </rPr>
      <t xml:space="preserve">*Interdisciplinary majors: 1) Politics, Philosophy and Economics 2) History, Law, and Society 3) Gender, Sexuality, and Society 4) Environmental Studies 5) Middle East Pluralities 6) Math and Computer Science.
</t>
    </r>
    <r>
      <rPr>
        <sz val="10"/>
        <color rgb="FF000000"/>
        <rFont val="Arial"/>
        <family val="2"/>
      </rPr>
      <t>e</t>
    </r>
    <r>
      <rPr>
        <b/>
        <sz val="10"/>
        <color rgb="FF000000"/>
        <rFont val="Arial"/>
        <family val="2"/>
      </rPr>
      <t>. Students with transfer courses having been granted Integrative Inquiry (CCI) equivalency</t>
    </r>
    <r>
      <rPr>
        <sz val="10"/>
        <color rgb="FF000000"/>
        <rFont val="Arial"/>
        <family val="2"/>
      </rPr>
      <t xml:space="preserve"> must complete at least one (1) Integrative Inquiry (CCI) course at AUP.</t>
    </r>
  </si>
  <si>
    <r>
      <rPr>
        <b/>
        <sz val="11"/>
        <color rgb="FF000000"/>
        <rFont val="Aptos"/>
        <family val="2"/>
      </rPr>
      <t>GLACC courses other than Integrative Inquiry (CCI):</t>
    </r>
    <r>
      <rPr>
        <sz val="11"/>
        <color rgb="FF000000"/>
        <rFont val="Aptos"/>
        <family val="2"/>
      </rPr>
      <t xml:space="preserve"> 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</si>
  <si>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</si>
  <si>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1"/>
        <color rgb="FF000000"/>
        <rFont val="Aptos"/>
        <family val="2"/>
      </rPr>
      <t>Courses with a double GLACC code</t>
    </r>
    <r>
      <rPr>
        <sz val="11"/>
        <color rgb="FF000000"/>
        <rFont val="Aptos"/>
        <family val="2"/>
      </rPr>
      <t xml:space="preserve"> (eg.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</si>
  <si>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</si>
  <si>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</si>
  <si>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</si>
  <si>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</si>
  <si>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</si>
  <si>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</si>
  <si>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</si>
  <si>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</si>
  <si>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</si>
  <si>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Internships:</t>
    </r>
    <r>
      <rPr>
        <sz val="10"/>
        <color rgb="FF000000"/>
        <rFont val="Arial"/>
        <family val="2"/>
      </rPr>
      <t xml:space="preserve"> 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</si>
  <si>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</si>
  <si>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</si>
  <si>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</si>
  <si>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</si>
  <si>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</si>
  <si>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</si>
  <si>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</si>
  <si>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</si>
  <si>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</si>
  <si>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</si>
  <si>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</si>
  <si>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</si>
  <si>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</si>
  <si>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</si>
  <si>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 Select HI1003 or PO1011 -</t>
  </si>
  <si>
    <t>- Select Math Placement  -</t>
  </si>
  <si>
    <t>Terms</t>
  </si>
  <si>
    <t>Future_terms</t>
  </si>
  <si>
    <t>Years</t>
  </si>
  <si>
    <t>Grades</t>
  </si>
  <si>
    <t>Falls</t>
  </si>
  <si>
    <t>Springs</t>
  </si>
  <si>
    <t>Even Falls</t>
  </si>
  <si>
    <t>Even Springs</t>
  </si>
  <si>
    <t>odd Falls</t>
  </si>
  <si>
    <t>OddSpring</t>
  </si>
  <si>
    <t>HI1003CCI: The Contemporary World</t>
  </si>
  <si>
    <t>Placed MA1005 or MA0900 (waiver test)</t>
  </si>
  <si>
    <t>start with</t>
  </si>
  <si>
    <t>1st Year</t>
  </si>
  <si>
    <t>A</t>
  </si>
  <si>
    <t>PO1011CCR: Foundations of Modern Poitics</t>
  </si>
  <si>
    <t>CCM Equivalency with transfer credits</t>
  </si>
  <si>
    <t>2nd Year</t>
  </si>
  <si>
    <t>A-</t>
  </si>
  <si>
    <t>Placed into MA0900 (Algebra test)</t>
  </si>
  <si>
    <t>3rd Year</t>
  </si>
  <si>
    <t>B+</t>
  </si>
  <si>
    <t>Placed into MA1020CCM Stats (Algebra test)</t>
  </si>
  <si>
    <t>4th Year</t>
  </si>
  <si>
    <t>B</t>
  </si>
  <si>
    <t xml:space="preserve"> - Select Senior Capstone: CM4090CCC or CM4095CCC -</t>
  </si>
  <si>
    <t>Placed into MA1020CCM Stats or MA1025CCM Precalc (Algebra test)</t>
  </si>
  <si>
    <t>B-</t>
  </si>
  <si>
    <t>CM4090CCC: Senior Thesis Seminar (senior)</t>
  </si>
  <si>
    <t>Placed into MA1030CCM Calc (Precalc test)</t>
  </si>
  <si>
    <t>C+</t>
  </si>
  <si>
    <t>CM4095CCC: Senior Project (senior)</t>
  </si>
  <si>
    <t>Precalc test not validated - must take algebra test</t>
  </si>
  <si>
    <t>C</t>
  </si>
  <si>
    <t>MUST TAKE WAIVER TEST!!!</t>
  </si>
  <si>
    <t>C-</t>
  </si>
  <si>
    <t>Communication, Law, Advocacy, Ethics Core</t>
  </si>
  <si>
    <t>D+</t>
  </si>
  <si>
    <t>PL1021CCI: Ethical Inquiry: Problems and Paradigms</t>
  </si>
  <si>
    <t>D</t>
  </si>
  <si>
    <t>CM1023: Intro to Media &amp; Communication Studies</t>
  </si>
  <si>
    <t>Yes</t>
  </si>
  <si>
    <t>D-</t>
  </si>
  <si>
    <t>HI/LW2020: The Historical Foundations of Law</t>
  </si>
  <si>
    <t>No - must take math</t>
  </si>
  <si>
    <t>F</t>
  </si>
  <si>
    <t>HI/LW2030: Intro. To History, Law &amp; Society</t>
  </si>
  <si>
    <t>AP</t>
  </si>
  <si>
    <t>LW/PL/PO3019: Global Justice (sophomore + EN1010)</t>
  </si>
  <si>
    <t>NA</t>
  </si>
  <si>
    <t>CM3046: Media Law, Policy, &amp; Ethics</t>
  </si>
  <si>
    <t>CR</t>
  </si>
  <si>
    <t>CM3052: Rhetoric &amp; Persuasion (EN1000)</t>
  </si>
  <si>
    <t>NC</t>
  </si>
  <si>
    <t>LW/PO3061: International Law (junior OR PO1011(CCR) or PO1012)</t>
  </si>
  <si>
    <t>N/A</t>
  </si>
  <si>
    <t>HI/ME3073: Political Trajectories of Iraq, Syria &amp; Lebanon (1920-2020) (junior)</t>
  </si>
  <si>
    <t>W</t>
  </si>
  <si>
    <t>LW/PL/PO3087: Digital Citizenship (somphomore + EN1010)</t>
  </si>
  <si>
    <t>&gt; 6 years</t>
  </si>
  <si>
    <t>AU</t>
  </si>
  <si>
    <t>CM4016: GlobalAdvocacy ([journalism major or CM2051] + EN2020)</t>
  </si>
  <si>
    <t>Applied Theory Electives</t>
  </si>
  <si>
    <t xml:space="preserve"> - MANAGEMENT AND ECONOMICS - </t>
  </si>
  <si>
    <t>BA2001: Financial Accounting (sophomore)</t>
  </si>
  <si>
    <t>BA2002: Managerial Accounting (BA2001)</t>
  </si>
  <si>
    <t>BA2003: Accounting for Decision Making</t>
  </si>
  <si>
    <t>BA2010: Entrepreneurship and New Ventures (sophomore)</t>
  </si>
  <si>
    <t>EC2010: Principles of Microeconomics</t>
  </si>
  <si>
    <t>BA2020CCI: Management and Organizational Behavior</t>
  </si>
  <si>
    <t>EC2020: Principles of Macroeconomics</t>
  </si>
  <si>
    <t>EC3010:Intermediate Microeconomics (EC2010 + EC2020 + MA1030CCM)</t>
  </si>
  <si>
    <t>BA3012CCIR: Business Ethics &amp; CSR (BA1020 + BA2020CCI + junior)</t>
  </si>
  <si>
    <t>EC3020: Intermediate Macroeconomics: (EC2010 + EC2020)</t>
  </si>
  <si>
    <t>EC3025:The Political Economy of Money, Debt, and Taxes (EC2010 or EC2020)</t>
  </si>
  <si>
    <t>EC3030: Institutional Economics (EC2010)</t>
  </si>
  <si>
    <t>BA3040CCR: Market Research (junior + BA2040 + [DS/MA1020CCM or [CS1060 or DS1060CCDI]])</t>
  </si>
  <si>
    <t>CM4048: Marketing Strategies for Brand Development (BA2040)</t>
  </si>
  <si>
    <t xml:space="preserve"> - DATA AND COMPUTER SCIENCE - </t>
  </si>
  <si>
    <t>DS/MA1020CCM: Applied Statistics I (MA900)</t>
  </si>
  <si>
    <t>MA1030CCM: Calculus I (MA1025 or ELECMA-30)</t>
  </si>
  <si>
    <t xml:space="preserve">CS1040CCD: Computer Programming I </t>
  </si>
  <si>
    <t>Do not change values in gray cells</t>
  </si>
  <si>
    <t>DS1060CCDI: Data Science Methods and Context</t>
  </si>
  <si>
    <t>DS/MA2020: Applied Statistics II (MA1020CCM)</t>
  </si>
  <si>
    <t>DS2065CCM: Data Science II Theory and Practice (CS/DS1060(CCDI))</t>
  </si>
  <si>
    <t>CS/DS2068: Database Systems</t>
  </si>
  <si>
    <t>CM/CS3048: Human-Computer Interaction ([CS1005 + 3.0GPA] or CS1040(CCD))</t>
  </si>
  <si>
    <t>CS3051CCD: Web Applications (CS1040(CCD))</t>
  </si>
  <si>
    <t>DS/MA3066: Multivariate Statistical Analysis (MA1020CCM)</t>
  </si>
  <si>
    <t xml:space="preserve"> - ADVOCACY AND PRODUCTION - </t>
  </si>
  <si>
    <t>CM1011CCR: Journalism: Writing and Reporting (EN1000)</t>
  </si>
  <si>
    <t>CM/FM1019CCDI: Principles of Video Production</t>
  </si>
  <si>
    <t>PL1300CCI: Knowing Why: Formal Logic and Causal Reasoning</t>
  </si>
  <si>
    <t>CM2001: Public Speaking in the Digital Age (EN1000)</t>
  </si>
  <si>
    <t>CM2051CCR: Communication Theory and Research Methods (EN1000)</t>
  </si>
  <si>
    <t>AR/CM2080: Graphic Design Studio</t>
  </si>
  <si>
    <t>CM3005: Public Relations and Society (EN1000)</t>
  </si>
  <si>
    <t>CM3012: Feature and Investigative Journalism (CM1011(CCR) or CM1023 or EN1010)</t>
  </si>
  <si>
    <t>AN/FM3063: The Art of Documentary (CM/FM1019(CC(D)I))</t>
  </si>
  <si>
    <t>CM4074CCX: Media Practicum: Reporting Conflict</t>
  </si>
  <si>
    <t xml:space="preserve"> - SUSTAINABILITY - </t>
  </si>
  <si>
    <t>SC2010CCR: Contemporary Environmental Issues (SC1xxx + MA1005)</t>
  </si>
  <si>
    <t>EC/PO2045CCI: The Economics and Politics of Inequality</t>
  </si>
  <si>
    <t>BA3012CCIR: Business Ethics &amp; CSR (BA1020 + BA2020(CCI) + junior)</t>
  </si>
  <si>
    <t>EC3031: Ecological and Environmental Economics (EC2020 + EC2010)</t>
  </si>
  <si>
    <t>EC3043: Economics of Sustainable Development (EC2010 + EC2020)</t>
  </si>
  <si>
    <t>AN/CM3080: Environmental Anthropology</t>
  </si>
  <si>
    <t>BA4030: Sustainable Finance (junior)</t>
  </si>
  <si>
    <t>CM4063CCC: Sustainable Development Practicum (junior)</t>
  </si>
  <si>
    <t>Other courses may be added, per program director's approval via a Course Substitution Petition (from the Registrar's Office Academic Forms</t>
  </si>
  <si>
    <t>Communication &amp; Civil Society Electives</t>
  </si>
  <si>
    <t>PY1000CCI: Introducation to Psychology</t>
  </si>
  <si>
    <t>AN1002CCI: Introduction to Sociocultural Anthropology</t>
  </si>
  <si>
    <t>AB1010: Elementary Arabic I</t>
  </si>
  <si>
    <t>HI/ME1016:History of the Middle East II</t>
  </si>
  <si>
    <t>CM1023: Intro to Media and Communication Studies</t>
  </si>
  <si>
    <t>AN2003: Poltical Anthropology</t>
  </si>
  <si>
    <t>PL/PO2003CCI: Political Philosophy</t>
  </si>
  <si>
    <t>CM2006 Media Globalization (EN1000)</t>
  </si>
  <si>
    <t>HI/ME2010: Situating the Middle East</t>
  </si>
  <si>
    <t>HI/ME2035: State, Society and Political Economy of the ME</t>
  </si>
  <si>
    <t>BA2040: Marketing in a Global Environment</t>
  </si>
  <si>
    <t>PL2041CCI: Environmental Ethics</t>
  </si>
  <si>
    <t>GS/PY2045CCI: Social Psychology</t>
  </si>
  <si>
    <t>EC/PL/PO2060CCR: the commons and the Market (EC2010 or EC2020 or PO1011(CCR) or PL2003)</t>
  </si>
  <si>
    <t>PL2071: Critique of the Political Economy</t>
  </si>
  <si>
    <t>GS/PY2120CCR: Writing the Social World (Sophomore + EN1010 + [PY1000CCI or GS2006(CCI)])</t>
  </si>
  <si>
    <t>PL/PO3004: Contemporary Political Thought (Junior or PO1011(CCR) or PO1012)</t>
  </si>
  <si>
    <t>GS/PO3024: Politics of Human Rights (junior or PO1011(CCR) or PO1012)</t>
  </si>
  <si>
    <t>PO3033: International Politics of the Environment (junior or PO1011(CCR) or PO1012)</t>
  </si>
  <si>
    <t>CM3042CCD: Attention and Ubiquitous Media (EN1000)</t>
  </si>
  <si>
    <t>PO3051: Global Political Economy (junior or PO1011(CCR) or PO1012)</t>
  </si>
  <si>
    <t>CM/GS3053: Media and Gender (CM1023 + CM2051(CCR))</t>
  </si>
  <si>
    <t xml:space="preserve">CL3060CCI: Literature and the Political Imagination </t>
  </si>
  <si>
    <t>PY3066: Life Stories (sophomore or PY1000CCI)</t>
  </si>
  <si>
    <t>CM3067: Advertizing (BA2040)</t>
  </si>
  <si>
    <t>PY3067CCI: Social Memory (sophomore or PY1000CCI)</t>
  </si>
  <si>
    <t>CL/GS3081:Post-Colonial Literature &amp; Theory</t>
  </si>
  <si>
    <t>CM3082: Civic Media, Tactical Media (CM1023 + CM2051(CCR))</t>
  </si>
  <si>
    <t>PY3091: Topics in Psychology (sophomore)</t>
  </si>
  <si>
    <t>CM4016: GlobalAdvocacy ([journalism major or CM2051(CCR)] + EN2020)</t>
  </si>
  <si>
    <t>CM4017: Media and War ([CM1023 + CM2051(CCR)] or [CM1023 + Journalism major])</t>
  </si>
  <si>
    <t>CM4073: Media, Cultures and Society in the Arab World ([CM1023 + CM2051(CCR)] or [CM1023 + Journalism major])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</si>
</sst>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4"/>
      <color rgb="FF000000"/>
      <name val="Arial"/>
      <family val="2"/>
    </font>
    <font>
      <i/>
      <sz val="11"/>
      <name val="Arial"/>
      <family val="2"/>
    </font>
    <font>
      <b/>
      <sz val="10"/>
      <color rgb="FF000000"/>
      <name val="Arial"/>
      <family val="2"/>
    </font>
    <font>
      <sz val="11"/>
      <color rgb="FF000000"/>
      <name val="Aptos"/>
      <family val="2"/>
    </font>
    <font>
      <b/>
      <sz val="11"/>
      <color rgb="FF000000"/>
      <name val="Aptos"/>
      <family val="2"/>
    </font>
    <font>
      <b/>
      <sz val="16"/>
      <name val="Arial"/>
      <family val="2"/>
    </font>
    <font>
      <b/>
      <sz val="10"/>
      <color rgb="FFFF0000"/>
      <name val="Arial"/>
      <family val="2"/>
    </font>
    <font>
      <b/>
      <sz val="11"/>
      <color rgb="FFFF0000"/>
      <name val="Arial"/>
      <family val="2"/>
    </font>
    <font>
      <b/>
      <sz val="12"/>
      <color rgb="FF000000"/>
      <name val="Arial"/>
      <family val="2"/>
    </font>
    <font>
      <b/>
      <sz val="12"/>
      <name val="Arial"/>
      <family val="2"/>
    </font>
    <font>
      <b/>
      <sz val="16"/>
      <color rgb="FFFFFFFF"/>
      <name val="Arial"/>
      <family val="2"/>
    </font>
    <font>
      <b/>
      <sz val="16"/>
      <color rgb="FFE26B0A"/>
      <name val="Arial"/>
      <family val="2"/>
    </font>
    <font>
      <b/>
      <sz val="16"/>
      <color theme="0"/>
      <name val="Arial"/>
      <family val="2"/>
    </font>
    <font>
      <sz val="9"/>
      <color theme="5" tint="-0.249977111117893"/>
      <name val="Arial"/>
      <family val="2"/>
    </font>
    <font>
      <sz val="11"/>
      <color rgb="FFE26B0A"/>
      <name val="Arial"/>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rgb="FFE4DFEC"/>
        <bgColor rgb="FF000000"/>
      </patternFill>
    </fill>
    <fill>
      <patternFill patternType="solid">
        <fgColor rgb="FFCCC0DA"/>
        <bgColor rgb="FF000000"/>
      </patternFill>
    </fill>
    <fill>
      <patternFill patternType="solid">
        <fgColor theme="8" tint="0.59999389629810485"/>
        <bgColor indexed="64"/>
      </patternFill>
    </fill>
    <fill>
      <patternFill patternType="solid">
        <fgColor theme="9" tint="0.79998168889431442"/>
        <bgColor indexed="64"/>
      </patternFill>
    </fill>
    <fill>
      <patternFill patternType="solid">
        <fgColor theme="9" tint="0.39997558519241921"/>
        <bgColor indexed="64"/>
      </patternFill>
    </fill>
  </fills>
  <borders count="12">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2">
    <xf numFmtId="0" fontId="0" fillId="0" borderId="0"/>
    <xf numFmtId="0" fontId="30" fillId="0" borderId="0" applyNumberFormat="0" applyFill="0" applyBorder="0" applyAlignment="0" applyProtection="0"/>
  </cellStyleXfs>
  <cellXfs count="165">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8" fillId="10" borderId="0" xfId="0" applyFont="1" applyFill="1"/>
    <xf numFmtId="0" fontId="28" fillId="0" borderId="0" xfId="0" applyFont="1"/>
    <xf numFmtId="0" fontId="0" fillId="0" borderId="0" xfId="0" applyAlignment="1">
      <alignment horizontal="right"/>
    </xf>
    <xf numFmtId="0" fontId="1" fillId="0" borderId="0" xfId="0" applyFont="1" applyAlignment="1">
      <alignment horizontal="center"/>
    </xf>
    <xf numFmtId="0" fontId="29" fillId="0" borderId="0" xfId="0" applyFont="1" applyAlignment="1">
      <alignment horizontal="right"/>
    </xf>
    <xf numFmtId="0" fontId="5" fillId="6" borderId="0" xfId="0" applyFont="1" applyFill="1" applyAlignment="1">
      <alignment horizontal="center" vertical="center" wrapText="1"/>
    </xf>
    <xf numFmtId="0" fontId="30" fillId="0" borderId="0" xfId="1" applyAlignment="1">
      <alignment horizontal="center" vertical="center"/>
    </xf>
    <xf numFmtId="0" fontId="33"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8" fillId="20" borderId="0" xfId="0" applyFont="1" applyFill="1" applyAlignment="1">
      <alignment horizontal="left"/>
    </xf>
    <xf numFmtId="0" fontId="35" fillId="4" borderId="2" xfId="0" applyFont="1" applyFill="1" applyBorder="1" applyAlignment="1">
      <alignment horizontal="left" vertical="center"/>
    </xf>
    <xf numFmtId="0" fontId="5" fillId="0" borderId="0" xfId="0" applyFont="1" applyAlignment="1">
      <alignment vertical="center"/>
    </xf>
    <xf numFmtId="0" fontId="6" fillId="0" borderId="0" xfId="0" applyFont="1"/>
    <xf numFmtId="0" fontId="5" fillId="0" borderId="0" xfId="0" applyFont="1"/>
    <xf numFmtId="0" fontId="5" fillId="0" borderId="0" xfId="0" applyFont="1" applyAlignment="1" applyProtection="1">
      <alignment vertical="center"/>
      <protection hidden="1"/>
    </xf>
    <xf numFmtId="0" fontId="6" fillId="0" borderId="0" xfId="0" applyFont="1" applyAlignment="1" applyProtection="1">
      <alignment vertical="center"/>
      <protection hidden="1"/>
    </xf>
    <xf numFmtId="0" fontId="36" fillId="0" borderId="0" xfId="0" applyFont="1"/>
    <xf numFmtId="0" fontId="1" fillId="0" borderId="0" xfId="0" quotePrefix="1" applyFont="1"/>
    <xf numFmtId="0" fontId="0" fillId="21" borderId="0" xfId="0" applyFill="1"/>
    <xf numFmtId="0" fontId="0" fillId="21" borderId="0" xfId="0" applyFill="1" applyAlignment="1">
      <alignment wrapText="1"/>
    </xf>
    <xf numFmtId="0" fontId="1" fillId="21" borderId="0" xfId="0" applyFont="1" applyFill="1"/>
    <xf numFmtId="0" fontId="4" fillId="21" borderId="0" xfId="0" applyFont="1" applyFill="1" applyAlignment="1">
      <alignment wrapText="1"/>
    </xf>
    <xf numFmtId="0" fontId="1" fillId="22" borderId="0" xfId="0" applyFont="1" applyFill="1"/>
    <xf numFmtId="0" fontId="0" fillId="10" borderId="6" xfId="0" applyFill="1" applyBorder="1" applyAlignment="1">
      <alignment vertical="center" wrapText="1"/>
    </xf>
    <xf numFmtId="0" fontId="4" fillId="10" borderId="6" xfId="0" applyFont="1" applyFill="1" applyBorder="1" applyAlignment="1">
      <alignment vertical="center" wrapText="1"/>
    </xf>
    <xf numFmtId="0" fontId="1" fillId="7" borderId="7" xfId="0" applyFont="1" applyFill="1" applyBorder="1" applyAlignment="1">
      <alignment horizontal="left" vertical="center" wrapText="1"/>
    </xf>
    <xf numFmtId="0" fontId="0" fillId="0" borderId="0" xfId="0" applyAlignment="1">
      <alignment wrapText="1"/>
    </xf>
    <xf numFmtId="0" fontId="4" fillId="0" borderId="0" xfId="0" applyFont="1" applyAlignment="1">
      <alignment wrapText="1"/>
    </xf>
    <xf numFmtId="0" fontId="4" fillId="8" borderId="5" xfId="0" applyFont="1" applyFill="1" applyBorder="1" applyAlignment="1">
      <alignment vertical="center" wrapText="1"/>
    </xf>
    <xf numFmtId="0" fontId="0" fillId="8" borderId="6" xfId="0" applyFill="1" applyBorder="1" applyAlignment="1">
      <alignment vertical="center" wrapText="1"/>
    </xf>
    <xf numFmtId="0" fontId="4" fillId="8" borderId="6" xfId="0" applyFont="1" applyFill="1" applyBorder="1" applyAlignment="1">
      <alignment vertical="center" wrapText="1"/>
    </xf>
    <xf numFmtId="0" fontId="1" fillId="23" borderId="7" xfId="0" applyFont="1" applyFill="1" applyBorder="1" applyAlignment="1">
      <alignment horizontal="left" vertical="center" wrapText="1"/>
    </xf>
    <xf numFmtId="0" fontId="4" fillId="9" borderId="6" xfId="0" applyFont="1" applyFill="1" applyBorder="1" applyAlignment="1">
      <alignment vertical="center" wrapText="1"/>
    </xf>
    <xf numFmtId="0" fontId="38" fillId="9" borderId="0" xfId="0" applyFont="1" applyFill="1"/>
    <xf numFmtId="0" fontId="0" fillId="9" borderId="0" xfId="0" applyFill="1"/>
    <xf numFmtId="0" fontId="0" fillId="9" borderId="6" xfId="0" applyFill="1" applyBorder="1" applyAlignment="1">
      <alignment vertical="center" wrapText="1"/>
    </xf>
    <xf numFmtId="0" fontId="1" fillId="6" borderId="7" xfId="0" applyFont="1" applyFill="1" applyBorder="1" applyAlignment="1">
      <alignment horizontal="left" vertical="center" wrapText="1"/>
    </xf>
    <xf numFmtId="0" fontId="0" fillId="0" borderId="0" xfId="0" applyAlignment="1">
      <alignment horizontal="left" vertical="center"/>
    </xf>
    <xf numFmtId="0" fontId="40" fillId="0" borderId="0" xfId="0" applyFont="1" applyAlignment="1">
      <alignment horizontal="left" vertical="center" wrapText="1"/>
    </xf>
    <xf numFmtId="0" fontId="4" fillId="2" borderId="8" xfId="0" applyFont="1" applyFill="1" applyBorder="1" applyAlignment="1">
      <alignment horizontal="left" vertical="center" wrapText="1"/>
    </xf>
    <xf numFmtId="0" fontId="40" fillId="24" borderId="10" xfId="0" applyFont="1" applyFill="1" applyBorder="1" applyAlignment="1">
      <alignment horizontal="left" vertical="center" wrapText="1"/>
    </xf>
    <xf numFmtId="0" fontId="0" fillId="24" borderId="9" xfId="0" applyFill="1" applyBorder="1" applyAlignment="1">
      <alignment horizontal="left" vertical="center" wrapText="1"/>
    </xf>
    <xf numFmtId="0" fontId="4" fillId="24" borderId="9" xfId="0" applyFont="1" applyFill="1" applyBorder="1" applyAlignment="1">
      <alignment horizontal="left" vertical="center" wrapText="1"/>
    </xf>
    <xf numFmtId="0" fontId="1" fillId="24" borderId="9" xfId="0" applyFont="1" applyFill="1" applyBorder="1" applyAlignment="1">
      <alignment horizontal="left" vertical="center" wrapText="1"/>
    </xf>
    <xf numFmtId="0" fontId="4" fillId="24" borderId="11" xfId="0" applyFont="1" applyFill="1" applyBorder="1" applyAlignment="1">
      <alignment horizontal="left" vertical="center" wrapText="1"/>
    </xf>
    <xf numFmtId="0" fontId="37" fillId="4" borderId="0" xfId="0" applyFont="1" applyFill="1" applyAlignment="1">
      <alignment horizontal="left" vertical="center"/>
    </xf>
    <xf numFmtId="0" fontId="20" fillId="4" borderId="0" xfId="0" applyFont="1" applyFill="1" applyAlignment="1">
      <alignment horizontal="left" vertical="center"/>
    </xf>
    <xf numFmtId="0" fontId="42" fillId="0" borderId="0" xfId="0" applyFont="1"/>
    <xf numFmtId="0" fontId="42" fillId="0" borderId="0" xfId="0" applyFont="1" applyAlignment="1" applyProtection="1">
      <alignment vertical="center"/>
      <protection hidden="1"/>
    </xf>
    <xf numFmtId="0" fontId="29" fillId="9" borderId="0" xfId="0" applyFont="1" applyFill="1" applyAlignment="1">
      <alignment vertical="center" wrapText="1"/>
    </xf>
    <xf numFmtId="0" fontId="29" fillId="10" borderId="5" xfId="0" applyFont="1" applyFill="1" applyBorder="1" applyAlignment="1">
      <alignment vertical="center" wrapText="1"/>
    </xf>
    <xf numFmtId="0" fontId="44" fillId="24" borderId="9" xfId="0" applyFont="1" applyFill="1" applyBorder="1" applyAlignment="1">
      <alignment horizontal="left" vertical="center" wrapText="1"/>
    </xf>
    <xf numFmtId="0" fontId="43" fillId="24" borderId="9" xfId="0" applyFont="1" applyFill="1" applyBorder="1" applyAlignment="1">
      <alignment horizontal="left" vertical="center" wrapText="1"/>
    </xf>
    <xf numFmtId="0" fontId="47" fillId="11" borderId="0" xfId="0" applyFont="1" applyFill="1" applyAlignment="1">
      <alignment horizontal="left" vertical="center"/>
    </xf>
    <xf numFmtId="0" fontId="29" fillId="24" borderId="9" xfId="0" applyFont="1" applyFill="1" applyBorder="1" applyAlignment="1">
      <alignment horizontal="left" vertical="center" wrapText="1"/>
    </xf>
    <xf numFmtId="0" fontId="29" fillId="9" borderId="6" xfId="0" applyFont="1" applyFill="1" applyBorder="1" applyAlignment="1">
      <alignment vertical="center" wrapText="1"/>
    </xf>
    <xf numFmtId="0" fontId="27" fillId="10" borderId="0" xfId="0" applyFont="1" applyFill="1" applyAlignment="1">
      <alignment horizontal="center"/>
    </xf>
    <xf numFmtId="0" fontId="1" fillId="5" borderId="0" xfId="0" applyFont="1" applyFill="1" applyAlignment="1">
      <alignment horizontal="center"/>
    </xf>
    <xf numFmtId="0" fontId="48" fillId="25" borderId="0" xfId="0" applyFont="1" applyFill="1" applyAlignment="1" applyProtection="1">
      <alignment horizontal="left" vertical="center"/>
      <protection locked="0"/>
    </xf>
    <xf numFmtId="0" fontId="8" fillId="17" borderId="0" xfId="0" applyFont="1" applyFill="1" applyAlignment="1" applyProtection="1">
      <alignment horizontal="center" vertical="center"/>
      <protection locked="0"/>
    </xf>
    <xf numFmtId="0" fontId="31" fillId="0" borderId="0" xfId="0" applyFont="1" applyAlignment="1">
      <alignment vertical="center" wrapText="1"/>
    </xf>
    <xf numFmtId="0" fontId="8" fillId="17" borderId="0" xfId="0" applyFont="1" applyFill="1" applyAlignment="1" applyProtection="1">
      <alignment horizontal="left" vertical="center"/>
      <protection locked="0"/>
    </xf>
    <xf numFmtId="0" fontId="9" fillId="9" borderId="0" xfId="0" applyFont="1" applyFill="1" applyAlignment="1">
      <alignment horizontal="left" vertical="center"/>
    </xf>
    <xf numFmtId="0" fontId="10" fillId="0" borderId="0" xfId="0" applyFont="1" applyAlignment="1" applyProtection="1">
      <alignment horizontal="left" vertical="center"/>
      <protection locked="0"/>
    </xf>
    <xf numFmtId="0" fontId="15" fillId="8" borderId="0" xfId="0" applyFont="1" applyFill="1" applyAlignment="1">
      <alignment vertical="center"/>
    </xf>
    <xf numFmtId="0" fontId="8" fillId="8" borderId="0" xfId="0" applyFont="1" applyFill="1" applyAlignment="1" applyProtection="1">
      <alignment horizontal="left"/>
      <protection locked="0"/>
    </xf>
    <xf numFmtId="0" fontId="6" fillId="8" borderId="0" xfId="0" applyFont="1" applyFill="1" applyAlignment="1">
      <alignment vertical="center" wrapText="1"/>
    </xf>
    <xf numFmtId="0" fontId="6" fillId="8" borderId="0" xfId="0" applyFont="1" applyFill="1" applyAlignment="1">
      <alignment vertical="center"/>
    </xf>
    <xf numFmtId="0" fontId="8" fillId="8" borderId="0" xfId="0" applyFont="1" applyFill="1" applyAlignment="1" applyProtection="1">
      <alignment horizontal="left" vertical="center"/>
      <protection locked="0"/>
    </xf>
    <xf numFmtId="0" fontId="30" fillId="12" borderId="0" xfId="1" applyFill="1" applyAlignment="1">
      <alignment horizontal="center" vertical="center"/>
    </xf>
    <xf numFmtId="0" fontId="6" fillId="0" borderId="0" xfId="0" applyFont="1" applyAlignment="1" applyProtection="1">
      <alignment vertical="center"/>
      <protection locked="0"/>
    </xf>
    <xf numFmtId="0" fontId="8" fillId="18" borderId="0" xfId="0" applyFont="1" applyFill="1" applyAlignment="1" applyProtection="1">
      <alignment horizontal="left" vertical="center"/>
      <protection locked="0"/>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7" fillId="11" borderId="0" xfId="0" applyFont="1" applyFill="1" applyAlignment="1">
      <alignment horizontal="center" vertical="center"/>
    </xf>
    <xf numFmtId="0" fontId="4" fillId="13" borderId="0" xfId="0" applyFont="1" applyFill="1" applyAlignment="1">
      <alignment horizontal="center" vertical="center" wrapText="1"/>
    </xf>
    <xf numFmtId="0" fontId="6" fillId="3" borderId="0" xfId="0" applyFont="1" applyFill="1" applyAlignment="1">
      <alignment horizontal="center" vertical="center"/>
    </xf>
    <xf numFmtId="0" fontId="15" fillId="0" borderId="0" xfId="0" applyFont="1" applyAlignment="1">
      <alignment horizontal="left" vertical="center" wrapText="1"/>
    </xf>
    <xf numFmtId="0" fontId="6" fillId="0" borderId="0" xfId="0" applyFont="1" applyAlignment="1">
      <alignment horizontal="left" vertical="center" wrapText="1"/>
    </xf>
    <xf numFmtId="0" fontId="10" fillId="0" borderId="0" xfId="0" applyFont="1" applyAlignment="1" applyProtection="1">
      <alignment vertical="center"/>
      <protection locked="0"/>
    </xf>
    <xf numFmtId="0" fontId="5" fillId="13" borderId="0" xfId="0" applyFont="1" applyFill="1" applyAlignment="1">
      <alignment horizontal="center" vertical="center"/>
    </xf>
    <xf numFmtId="0" fontId="15" fillId="0" borderId="0" xfId="0" applyFont="1" applyAlignment="1">
      <alignment vertical="center" wrapText="1"/>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9" fillId="9" borderId="0" xfId="0" applyFont="1" applyFill="1" applyAlignment="1">
      <alignment vertical="center"/>
    </xf>
    <xf numFmtId="0" fontId="6" fillId="0" borderId="0" xfId="0" applyFont="1" applyAlignment="1">
      <alignment horizontal="left" vertical="center"/>
    </xf>
    <xf numFmtId="0" fontId="6" fillId="0" borderId="0" xfId="0" applyFont="1" applyAlignment="1">
      <alignment vertical="center"/>
    </xf>
    <xf numFmtId="0" fontId="8" fillId="0" borderId="0" xfId="0" applyFont="1" applyAlignment="1" applyProtection="1">
      <alignment horizontal="left" vertical="center"/>
      <protection locked="0"/>
    </xf>
    <xf numFmtId="0" fontId="6" fillId="0" borderId="0" xfId="0" applyFont="1" applyAlignment="1">
      <alignment vertical="center" wrapText="1"/>
    </xf>
    <xf numFmtId="0" fontId="10" fillId="0" borderId="0" xfId="0" applyFont="1" applyAlignment="1">
      <alignment vertical="center" wrapText="1"/>
    </xf>
    <xf numFmtId="0" fontId="32" fillId="19" borderId="0" xfId="0" applyFont="1" applyFill="1" applyAlignment="1">
      <alignment horizontal="center" vertical="center"/>
    </xf>
    <xf numFmtId="0" fontId="11" fillId="3" borderId="0" xfId="0" applyFont="1" applyFill="1" applyAlignment="1">
      <alignment horizontal="center" vertical="center"/>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5" fillId="15" borderId="3" xfId="0" applyFont="1" applyFill="1" applyBorder="1" applyAlignment="1">
      <alignment horizontal="left" vertical="center"/>
    </xf>
  </cellXfs>
  <cellStyles count="2">
    <cellStyle name="Hyperlink" xfId="1" builtinId="8"/>
    <cellStyle name="Normal" xfId="0" builtinId="0"/>
  </cellStyles>
  <dxfs count="40">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externalLink" Target="externalLinks/externalLink1.xml"/><Relationship Id="rId9" Type="http://schemas.microsoft.com/office/2022/10/relationships/richValueRel" Target="richData/richValueRel.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0</xdr:col>
      <xdr:colOff>9525</xdr:colOff>
      <xdr:row>18</xdr:row>
      <xdr:rowOff>152400</xdr:rowOff>
    </xdr:from>
    <xdr:ext cx="4391025" cy="5299541"/>
    <xdr:pic>
      <xdr:nvPicPr>
        <xdr:cNvPr id="2" name="Picture 1">
          <a:extLst>
            <a:ext uri="{FF2B5EF4-FFF2-40B4-BE49-F238E27FC236}">
              <a16:creationId xmlns:a16="http://schemas.microsoft.com/office/drawing/2014/main" id="{478CE21B-A056-458E-A713-CD5D87001954}"/>
            </a:ext>
          </a:extLst>
        </xdr:cNvPr>
        <xdr:cNvPicPr>
          <a:picLocks noChangeAspect="1"/>
        </xdr:cNvPicPr>
      </xdr:nvPicPr>
      <xdr:blipFill>
        <a:blip xmlns:r="http://schemas.openxmlformats.org/officeDocument/2006/relationships" r:embed="rId1"/>
        <a:stretch>
          <a:fillRect/>
        </a:stretch>
      </xdr:blipFill>
      <xdr:spPr>
        <a:xfrm>
          <a:off x="9525" y="1158240"/>
          <a:ext cx="4391025" cy="5299541"/>
        </a:xfrm>
        <a:prstGeom prst="rect">
          <a:avLst/>
        </a:prstGeom>
      </xdr:spPr>
    </xdr:pic>
    <xdr:clientData/>
  </xdr:oneCellAnchor>
  <xdr:oneCellAnchor>
    <xdr:from>
      <xdr:col>0</xdr:col>
      <xdr:colOff>5381624</xdr:colOff>
      <xdr:row>18</xdr:row>
      <xdr:rowOff>155831</xdr:rowOff>
    </xdr:from>
    <xdr:ext cx="5409353" cy="5325950"/>
    <xdr:pic>
      <xdr:nvPicPr>
        <xdr:cNvPr id="3" name="Picture 2">
          <a:extLst>
            <a:ext uri="{FF2B5EF4-FFF2-40B4-BE49-F238E27FC236}">
              <a16:creationId xmlns:a16="http://schemas.microsoft.com/office/drawing/2014/main" id="{7468F99B-D26F-4626-80E2-94222DAC315A}"/>
            </a:ext>
          </a:extLst>
        </xdr:cNvPr>
        <xdr:cNvPicPr>
          <a:picLocks noChangeAspect="1"/>
        </xdr:cNvPicPr>
      </xdr:nvPicPr>
      <xdr:blipFill>
        <a:blip xmlns:r="http://schemas.openxmlformats.org/officeDocument/2006/relationships" r:embed="rId2"/>
        <a:stretch>
          <a:fillRect/>
        </a:stretch>
      </xdr:blipFill>
      <xdr:spPr>
        <a:xfrm>
          <a:off x="626744" y="1161671"/>
          <a:ext cx="5409353" cy="5325950"/>
        </a:xfrm>
        <a:prstGeom prst="rect">
          <a:avLst/>
        </a:prstGeom>
      </xdr:spPr>
    </xdr:pic>
    <xdr:clientData/>
  </xdr:oneCellAnchor>
  <xdr:oneCellAnchor>
    <xdr:from>
      <xdr:col>0</xdr:col>
      <xdr:colOff>9526</xdr:colOff>
      <xdr:row>52</xdr:row>
      <xdr:rowOff>0</xdr:rowOff>
    </xdr:from>
    <xdr:ext cx="5311640" cy="4314163"/>
    <xdr:pic>
      <xdr:nvPicPr>
        <xdr:cNvPr id="4" name="Picture 3">
          <a:extLst>
            <a:ext uri="{FF2B5EF4-FFF2-40B4-BE49-F238E27FC236}">
              <a16:creationId xmlns:a16="http://schemas.microsoft.com/office/drawing/2014/main" id="{418EDD8A-6B4B-4107-966B-DE7425448033}"/>
            </a:ext>
          </a:extLst>
        </xdr:cNvPr>
        <xdr:cNvPicPr>
          <a:picLocks noChangeAspect="1"/>
        </xdr:cNvPicPr>
      </xdr:nvPicPr>
      <xdr:blipFill>
        <a:blip xmlns:r="http://schemas.openxmlformats.org/officeDocument/2006/relationships" r:embed="rId3"/>
        <a:stretch>
          <a:fillRect/>
        </a:stretch>
      </xdr:blipFill>
      <xdr:spPr>
        <a:xfrm>
          <a:off x="9526" y="6705600"/>
          <a:ext cx="5311640" cy="4314163"/>
        </a:xfrm>
        <a:prstGeom prst="rect">
          <a:avLst/>
        </a:prstGeom>
      </xdr:spPr>
    </xdr:pic>
    <xdr:clientData/>
  </xdr:oneCellAnchor>
  <xdr:oneCellAnchor>
    <xdr:from>
      <xdr:col>0</xdr:col>
      <xdr:colOff>5485633</xdr:colOff>
      <xdr:row>52</xdr:row>
      <xdr:rowOff>9525</xdr:rowOff>
    </xdr:from>
    <xdr:ext cx="5189206" cy="4333875"/>
    <xdr:pic>
      <xdr:nvPicPr>
        <xdr:cNvPr id="5" name="Picture 4">
          <a:extLst>
            <a:ext uri="{FF2B5EF4-FFF2-40B4-BE49-F238E27FC236}">
              <a16:creationId xmlns:a16="http://schemas.microsoft.com/office/drawing/2014/main" id="{B041AE1E-5F0B-4192-A89D-B19316B196B2}"/>
            </a:ext>
          </a:extLst>
        </xdr:cNvPr>
        <xdr:cNvPicPr>
          <a:picLocks noChangeAspect="1"/>
        </xdr:cNvPicPr>
      </xdr:nvPicPr>
      <xdr:blipFill>
        <a:blip xmlns:r="http://schemas.openxmlformats.org/officeDocument/2006/relationships" r:embed="rId4"/>
        <a:stretch>
          <a:fillRect/>
        </a:stretch>
      </xdr:blipFill>
      <xdr:spPr>
        <a:xfrm>
          <a:off x="624073" y="6715125"/>
          <a:ext cx="5189206" cy="43338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upedu-my.sharepoint.com/personal/lmartz_aup_edu/Documents/Degree%20Worksheets%2024-25/Communication%20and%20Civil%20Society%2024-25.xlsx" TargetMode="External"/><Relationship Id="rId1" Type="http://schemas.openxmlformats.org/officeDocument/2006/relationships/externalLinkPath" Target="https://aupedu-my.sharepoint.com/personal/lmartz_aup_edu/Documents/Degree%20Worksheets%2024-25/Communication%20and%20Civil%20Society%2024-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gree Planning Worksheet"/>
      <sheetName val="Lists"/>
    </sheetNames>
    <sheetDataSet>
      <sheetData sheetId="0"/>
      <sheetData sheetId="1"/>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2"/>
  <sheetViews>
    <sheetView tabSelected="1" zoomScaleNormal="100" workbookViewId="0">
      <pane ySplit="7" topLeftCell="A27" activePane="bottomLeft" state="frozen"/>
      <selection pane="bottomLeft" activeCell="C49" sqref="C49:E49"/>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44" t="e" vm="1">
        <v>#VALUE!</v>
      </c>
      <c r="D1" s="159" t="s">
        <v>0</v>
      </c>
      <c r="E1" s="159"/>
      <c r="F1" s="159"/>
      <c r="G1" s="160">
        <v>2026</v>
      </c>
      <c r="H1" s="162" t="str">
        <f>_xlfn.CONCAT("- ",G1+1)</f>
        <v>- 2027</v>
      </c>
      <c r="I1" s="28"/>
      <c r="J1" s="148" t="s">
        <v>1</v>
      </c>
      <c r="K1" s="148"/>
      <c r="L1" s="28"/>
      <c r="M1" s="35"/>
      <c r="N1" s="35"/>
      <c r="O1" s="158" t="s">
        <v>2</v>
      </c>
    </row>
    <row r="2" spans="1:20" ht="15" customHeight="1">
      <c r="A2" s="14"/>
      <c r="B2" s="35"/>
      <c r="C2" s="144"/>
      <c r="D2" s="159"/>
      <c r="E2" s="159"/>
      <c r="F2" s="159"/>
      <c r="G2" s="161"/>
      <c r="H2" s="162"/>
      <c r="I2" s="28"/>
      <c r="J2" s="31" t="s">
        <v>3</v>
      </c>
      <c r="K2" s="29">
        <f>SUMIF(J:J,J2,I:I)</f>
        <v>128</v>
      </c>
      <c r="L2" s="75" t="str">
        <f>CONCATENATE("You have ", SUM(K4:K5)," credits so far.")</f>
        <v>You have 0 credits so far.</v>
      </c>
      <c r="M2" s="35"/>
      <c r="N2" s="35"/>
      <c r="O2" s="158"/>
    </row>
    <row r="3" spans="1:20" ht="15" customHeight="1">
      <c r="A3" s="14"/>
      <c r="B3" s="35"/>
      <c r="C3" s="144"/>
      <c r="D3" s="159"/>
      <c r="E3" s="159"/>
      <c r="F3" s="159"/>
      <c r="G3" s="161"/>
      <c r="H3" s="162"/>
      <c r="I3" s="28"/>
      <c r="J3" s="31" t="s">
        <v>4</v>
      </c>
      <c r="K3" s="29">
        <f>SUMIF(J:J,J3,I:I)</f>
        <v>0</v>
      </c>
      <c r="L3" s="143" t="s">
        <v>5</v>
      </c>
      <c r="M3" s="35"/>
      <c r="N3" s="35"/>
      <c r="O3" s="158"/>
    </row>
    <row r="4" spans="1:20" s="8" customFormat="1" ht="16.5" customHeight="1">
      <c r="A4" s="14"/>
      <c r="B4" s="36"/>
      <c r="C4" s="5" t="s">
        <v>6</v>
      </c>
      <c r="E4" s="6" t="s">
        <v>7</v>
      </c>
      <c r="F4" s="163"/>
      <c r="G4" s="163"/>
      <c r="H4" s="163"/>
      <c r="I4" s="28"/>
      <c r="J4" s="31" t="s">
        <v>8</v>
      </c>
      <c r="K4" s="29">
        <f>SUMIF(J:J,J4,I:I)</f>
        <v>0</v>
      </c>
      <c r="L4" s="143"/>
      <c r="M4" s="36"/>
      <c r="N4" s="36"/>
      <c r="O4" s="158"/>
    </row>
    <row r="5" spans="1:20" s="8" customFormat="1" ht="16.5" customHeight="1">
      <c r="A5" s="14"/>
      <c r="B5" s="36"/>
      <c r="C5" s="5" t="s">
        <v>9</v>
      </c>
      <c r="E5" s="6" t="s">
        <v>10</v>
      </c>
      <c r="F5" s="163"/>
      <c r="G5" s="163"/>
      <c r="H5" s="163"/>
      <c r="I5" s="28"/>
      <c r="J5" s="32" t="s">
        <v>11</v>
      </c>
      <c r="K5" s="30">
        <f>SUMIF(J:J,J5,I:I)</f>
        <v>0</v>
      </c>
      <c r="L5" s="75" t="str">
        <f>CONCATENATE("You have ", 128-SUM(K4:K5), " credits left to earn.")</f>
        <v>You have 128 credits left to earn.</v>
      </c>
      <c r="M5" s="36"/>
      <c r="N5" s="36"/>
      <c r="O5" s="158"/>
    </row>
    <row r="6" spans="1:20" s="8" customFormat="1" ht="16.5" customHeight="1">
      <c r="A6" s="14"/>
      <c r="B6" s="36"/>
      <c r="C6" s="5" t="s">
        <v>12</v>
      </c>
      <c r="E6" s="6" t="s">
        <v>13</v>
      </c>
      <c r="F6" s="163"/>
      <c r="G6" s="163"/>
      <c r="H6" s="163"/>
      <c r="I6" s="28"/>
      <c r="J6" s="24" t="s">
        <v>14</v>
      </c>
      <c r="K6" s="26">
        <f>SUM(K2:K5)</f>
        <v>128</v>
      </c>
      <c r="L6" s="76"/>
      <c r="M6" s="36"/>
      <c r="N6" s="36"/>
      <c r="O6" s="158"/>
    </row>
    <row r="7" spans="1:20" s="8" customFormat="1" ht="36.75" customHeight="1">
      <c r="A7" s="14"/>
      <c r="B7" s="36"/>
      <c r="C7" s="121" t="s">
        <v>15</v>
      </c>
      <c r="D7" s="21"/>
      <c r="E7" s="20"/>
      <c r="F7" s="27" t="s">
        <v>16</v>
      </c>
      <c r="G7" s="27" t="s">
        <v>17</v>
      </c>
      <c r="H7" s="27" t="s">
        <v>18</v>
      </c>
      <c r="I7" s="13" t="s">
        <v>19</v>
      </c>
      <c r="J7" s="13" t="s">
        <v>20</v>
      </c>
      <c r="K7" s="150" t="s">
        <v>21</v>
      </c>
      <c r="L7" s="151"/>
      <c r="M7" s="37"/>
      <c r="N7" s="37"/>
      <c r="O7" s="74"/>
    </row>
    <row r="8" spans="1:20" ht="27.6">
      <c r="A8" s="14"/>
      <c r="B8" s="22"/>
      <c r="C8" s="22" t="s">
        <v>22</v>
      </c>
      <c r="D8" s="22"/>
      <c r="E8" s="19"/>
      <c r="F8" s="16"/>
      <c r="G8" s="19"/>
      <c r="H8" s="19"/>
      <c r="I8" s="19"/>
      <c r="J8" s="19"/>
      <c r="K8" s="19"/>
      <c r="L8" s="72" t="s">
        <v>23</v>
      </c>
      <c r="M8" s="19"/>
      <c r="N8" s="35"/>
      <c r="O8" s="73"/>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52"/>
      <c r="L10" s="152"/>
      <c r="M10" s="19"/>
      <c r="N10" s="35"/>
      <c r="O10" s="8"/>
      <c r="P10" s="8"/>
    </row>
    <row r="11" spans="1:20" ht="15.75" customHeight="1">
      <c r="A11" s="14"/>
      <c r="B11" s="22"/>
      <c r="C11" s="147" t="s">
        <v>26</v>
      </c>
      <c r="D11" s="147"/>
      <c r="E11" s="147"/>
      <c r="F11" s="41" t="s">
        <v>27</v>
      </c>
      <c r="G11" s="41" t="s">
        <v>27</v>
      </c>
      <c r="H11" s="39"/>
      <c r="I11" s="40">
        <v>4</v>
      </c>
      <c r="J11" s="10" t="s">
        <v>3</v>
      </c>
      <c r="K11" s="129"/>
      <c r="L11" s="129"/>
      <c r="M11" s="19"/>
      <c r="N11" s="35"/>
      <c r="O11" s="8"/>
      <c r="P11" s="8"/>
    </row>
    <row r="12" spans="1:20" ht="15.75" customHeight="1">
      <c r="A12" s="14"/>
      <c r="B12" s="22"/>
      <c r="C12" s="147" t="s">
        <v>26</v>
      </c>
      <c r="D12" s="147"/>
      <c r="E12" s="147"/>
      <c r="F12" s="41" t="s">
        <v>27</v>
      </c>
      <c r="G12" s="41" t="s">
        <v>27</v>
      </c>
      <c r="H12" s="39"/>
      <c r="I12" s="40">
        <v>4</v>
      </c>
      <c r="J12" s="10" t="s">
        <v>3</v>
      </c>
      <c r="K12" s="129"/>
      <c r="L12" s="129"/>
      <c r="M12" s="19"/>
      <c r="N12" s="35"/>
      <c r="O12" s="8"/>
      <c r="P12" s="8"/>
    </row>
    <row r="13" spans="1:20" ht="15.75" customHeight="1">
      <c r="A13" s="14"/>
      <c r="B13" s="22"/>
      <c r="C13" s="131" t="s">
        <v>28</v>
      </c>
      <c r="D13" s="131"/>
      <c r="E13" s="131"/>
      <c r="F13" s="41" t="s">
        <v>27</v>
      </c>
      <c r="G13" s="41" t="s">
        <v>27</v>
      </c>
      <c r="H13" s="39"/>
      <c r="I13" s="40">
        <v>4</v>
      </c>
      <c r="J13" s="10" t="s">
        <v>3</v>
      </c>
      <c r="K13" s="129"/>
      <c r="L13" s="129"/>
      <c r="M13" s="19"/>
      <c r="N13" s="35"/>
    </row>
    <row r="14" spans="1:20" ht="15.75" customHeight="1">
      <c r="A14" s="14"/>
      <c r="B14" s="22"/>
      <c r="C14" s="131" t="s">
        <v>29</v>
      </c>
      <c r="D14" s="131"/>
      <c r="E14" s="131"/>
      <c r="F14" s="41" t="s">
        <v>27</v>
      </c>
      <c r="G14" s="41" t="s">
        <v>27</v>
      </c>
      <c r="H14" s="39"/>
      <c r="I14" s="40">
        <v>4</v>
      </c>
      <c r="J14" s="10" t="s">
        <v>3</v>
      </c>
      <c r="K14" s="129"/>
      <c r="L14" s="129"/>
      <c r="M14" s="19"/>
      <c r="N14" s="35"/>
    </row>
    <row r="15" spans="1:20" s="9" customFormat="1" ht="24" customHeight="1">
      <c r="A15" s="14"/>
      <c r="B15" s="22"/>
      <c r="C15" s="66" t="s">
        <v>30</v>
      </c>
      <c r="D15" s="66"/>
      <c r="E15" s="18"/>
      <c r="F15" s="18"/>
      <c r="G15" s="18"/>
      <c r="H15" s="18"/>
      <c r="I15" s="18"/>
      <c r="J15" s="18"/>
      <c r="K15" s="18"/>
      <c r="L15" s="18"/>
      <c r="M15" s="19"/>
      <c r="N15" s="35"/>
    </row>
    <row r="16" spans="1:20" ht="15.75" customHeight="1">
      <c r="A16" s="14"/>
      <c r="B16" s="22"/>
      <c r="C16" s="131" t="s">
        <v>31</v>
      </c>
      <c r="D16" s="131"/>
      <c r="E16" s="131"/>
      <c r="F16" s="41" t="s">
        <v>27</v>
      </c>
      <c r="G16" s="41" t="s">
        <v>27</v>
      </c>
      <c r="H16" s="39" t="s">
        <v>32</v>
      </c>
      <c r="I16" s="40" t="s">
        <v>33</v>
      </c>
      <c r="J16" s="10" t="s">
        <v>3</v>
      </c>
      <c r="K16" s="129"/>
      <c r="L16" s="129"/>
      <c r="M16" s="19"/>
      <c r="N16" s="35"/>
    </row>
    <row r="17" spans="1:14" s="9" customFormat="1" ht="24" customHeight="1">
      <c r="A17" s="14"/>
      <c r="B17" s="22"/>
      <c r="C17" s="66" t="s">
        <v>34</v>
      </c>
      <c r="D17" s="18"/>
      <c r="E17" s="12"/>
      <c r="F17" s="12"/>
      <c r="G17" s="12"/>
      <c r="H17" s="12"/>
      <c r="I17" s="12"/>
      <c r="J17" s="12"/>
      <c r="K17" s="130"/>
      <c r="L17" s="130"/>
      <c r="M17" s="19"/>
      <c r="N17" s="35"/>
    </row>
    <row r="18" spans="1:14" ht="17.850000000000001" customHeight="1">
      <c r="A18" s="14"/>
      <c r="B18" s="22"/>
      <c r="C18" s="149" t="s">
        <v>35</v>
      </c>
      <c r="D18" s="149"/>
      <c r="E18" s="149"/>
      <c r="F18" s="41" t="s">
        <v>27</v>
      </c>
      <c r="G18" s="41" t="s">
        <v>27</v>
      </c>
      <c r="H18" s="39" t="s">
        <v>32</v>
      </c>
      <c r="I18" s="40">
        <v>4</v>
      </c>
      <c r="J18" s="10" t="s">
        <v>3</v>
      </c>
      <c r="K18" s="129"/>
      <c r="L18" s="129"/>
      <c r="M18" s="19"/>
      <c r="N18" s="35"/>
    </row>
    <row r="19" spans="1:14" ht="17.850000000000001" customHeight="1">
      <c r="A19" s="14"/>
      <c r="B19" s="22"/>
      <c r="C19" s="149" t="s">
        <v>36</v>
      </c>
      <c r="D19" s="156"/>
      <c r="E19" s="156"/>
      <c r="F19" s="41" t="s">
        <v>27</v>
      </c>
      <c r="G19" s="41" t="s">
        <v>27</v>
      </c>
      <c r="H19" s="39" t="s">
        <v>32</v>
      </c>
      <c r="I19" s="40">
        <v>4</v>
      </c>
      <c r="J19" s="10" t="s">
        <v>3</v>
      </c>
      <c r="K19" s="129"/>
      <c r="L19" s="129"/>
      <c r="M19" s="19"/>
      <c r="N19" s="35"/>
    </row>
    <row r="20" spans="1:14" s="9" customFormat="1" ht="24" customHeight="1">
      <c r="A20" s="14"/>
      <c r="B20" s="22"/>
      <c r="C20" s="18" t="s">
        <v>37</v>
      </c>
      <c r="D20" s="18"/>
      <c r="E20" s="12"/>
      <c r="F20" s="12"/>
      <c r="G20" s="12"/>
      <c r="H20" s="12"/>
      <c r="I20" s="12"/>
      <c r="J20" s="12"/>
      <c r="K20" s="130"/>
      <c r="L20" s="130"/>
      <c r="M20" s="19"/>
      <c r="N20" s="35"/>
    </row>
    <row r="21" spans="1:14" ht="15.75" customHeight="1">
      <c r="A21" s="14"/>
      <c r="B21" s="22"/>
      <c r="C21" s="131" t="s">
        <v>38</v>
      </c>
      <c r="D21" s="131"/>
      <c r="E21" s="131"/>
      <c r="F21" s="41" t="s">
        <v>27</v>
      </c>
      <c r="G21" s="41" t="s">
        <v>27</v>
      </c>
      <c r="H21" s="39" t="s">
        <v>32</v>
      </c>
      <c r="I21" s="40">
        <v>4</v>
      </c>
      <c r="J21" s="10" t="s">
        <v>3</v>
      </c>
      <c r="K21" s="127"/>
      <c r="L21" s="127"/>
      <c r="M21" s="19"/>
      <c r="N21" s="35"/>
    </row>
    <row r="22" spans="1:14" s="9" customFormat="1" ht="24" customHeight="1">
      <c r="A22" s="14"/>
      <c r="B22" s="22"/>
      <c r="C22" s="17" t="s">
        <v>39</v>
      </c>
      <c r="D22" s="17"/>
      <c r="E22" s="4"/>
      <c r="F22" s="12"/>
      <c r="G22" s="12"/>
      <c r="H22" s="4"/>
      <c r="I22" s="4"/>
      <c r="J22" s="4"/>
      <c r="K22" s="130"/>
      <c r="L22" s="130"/>
      <c r="M22" s="19"/>
      <c r="N22" s="35"/>
    </row>
    <row r="23" spans="1:14" ht="15.75" customHeight="1">
      <c r="A23" s="14"/>
      <c r="B23" s="22"/>
      <c r="C23" s="131" t="s">
        <v>40</v>
      </c>
      <c r="D23" s="131"/>
      <c r="E23" s="131"/>
      <c r="F23" s="41" t="s">
        <v>27</v>
      </c>
      <c r="G23" s="41" t="s">
        <v>27</v>
      </c>
      <c r="H23" s="39" t="s">
        <v>32</v>
      </c>
      <c r="I23" s="40">
        <v>4</v>
      </c>
      <c r="J23" s="10" t="s">
        <v>3</v>
      </c>
      <c r="K23" s="127"/>
      <c r="L23" s="127"/>
      <c r="M23" s="19"/>
      <c r="N23" s="35"/>
    </row>
    <row r="24" spans="1:14" s="9" customFormat="1" ht="17.25" customHeight="1">
      <c r="A24" s="14"/>
      <c r="B24" s="22"/>
      <c r="C24" s="128" t="s">
        <v>41</v>
      </c>
      <c r="D24" s="128"/>
      <c r="E24" s="128"/>
      <c r="F24" s="126" t="s">
        <v>42</v>
      </c>
      <c r="G24" s="126"/>
      <c r="H24" s="126"/>
      <c r="I24" s="126"/>
      <c r="J24" s="42"/>
      <c r="K24" s="127"/>
      <c r="L24" s="127"/>
      <c r="M24" s="19"/>
      <c r="N24" s="35"/>
    </row>
    <row r="25" spans="1:14" s="9" customFormat="1" ht="17.25" customHeight="1">
      <c r="A25" s="14"/>
      <c r="B25" s="22"/>
      <c r="C25" s="128" t="s">
        <v>43</v>
      </c>
      <c r="D25" s="128"/>
      <c r="E25" s="128"/>
      <c r="F25" s="126" t="s">
        <v>44</v>
      </c>
      <c r="G25" s="126"/>
      <c r="H25" s="126"/>
      <c r="I25" s="126"/>
      <c r="J25" s="42"/>
      <c r="K25" s="127"/>
      <c r="L25" s="127"/>
      <c r="M25" s="19"/>
      <c r="N25" s="35"/>
    </row>
    <row r="26" spans="1:14" s="9" customFormat="1" ht="24" customHeight="1">
      <c r="A26" s="14"/>
      <c r="B26" s="22"/>
      <c r="C26" s="18" t="s">
        <v>45</v>
      </c>
      <c r="D26" s="18"/>
      <c r="E26" s="12"/>
      <c r="F26" s="12"/>
      <c r="G26" s="12"/>
      <c r="H26" s="12"/>
      <c r="I26" s="12"/>
      <c r="J26" s="12"/>
      <c r="K26" s="130"/>
      <c r="L26" s="130"/>
      <c r="M26" s="19"/>
      <c r="N26" s="35"/>
    </row>
    <row r="27" spans="1:14" ht="15.75" customHeight="1">
      <c r="A27" s="14"/>
      <c r="B27" s="22"/>
      <c r="C27" s="157" t="s">
        <v>46</v>
      </c>
      <c r="D27" s="157"/>
      <c r="E27" s="157"/>
      <c r="F27" s="41" t="s">
        <v>27</v>
      </c>
      <c r="G27" s="41" t="s">
        <v>27</v>
      </c>
      <c r="H27" s="39" t="s">
        <v>32</v>
      </c>
      <c r="I27" s="40">
        <v>4</v>
      </c>
      <c r="J27" s="10" t="s">
        <v>3</v>
      </c>
      <c r="K27" s="129"/>
      <c r="L27" s="129"/>
      <c r="M27" s="19"/>
      <c r="N27" s="35"/>
    </row>
    <row r="28" spans="1:14" s="9" customFormat="1" ht="24" customHeight="1">
      <c r="A28" s="14"/>
      <c r="B28" s="22"/>
      <c r="C28" s="18" t="s">
        <v>47</v>
      </c>
      <c r="D28" s="18"/>
      <c r="E28" s="12"/>
      <c r="F28" s="12"/>
      <c r="G28" s="12"/>
      <c r="H28" s="12"/>
      <c r="I28" s="12"/>
      <c r="J28" s="12"/>
      <c r="K28" s="130"/>
      <c r="L28" s="130"/>
      <c r="M28" s="19"/>
      <c r="N28" s="35"/>
    </row>
    <row r="29" spans="1:14" ht="18" customHeight="1">
      <c r="A29" s="14"/>
      <c r="B29" s="22"/>
      <c r="C29" s="156" t="s">
        <v>48</v>
      </c>
      <c r="D29" s="156"/>
      <c r="E29" s="156"/>
      <c r="F29" s="41" t="s">
        <v>27</v>
      </c>
      <c r="G29" s="41" t="s">
        <v>27</v>
      </c>
      <c r="H29" s="39" t="s">
        <v>32</v>
      </c>
      <c r="I29" s="40">
        <v>4</v>
      </c>
      <c r="J29" s="10" t="s">
        <v>3</v>
      </c>
      <c r="K29" s="129"/>
      <c r="L29" s="129"/>
      <c r="M29" s="19"/>
      <c r="N29" s="35"/>
    </row>
    <row r="30" spans="1:14" ht="15.75" customHeight="1">
      <c r="A30" s="14"/>
      <c r="B30" s="22"/>
      <c r="C30" s="145" t="s">
        <v>49</v>
      </c>
      <c r="D30" s="146"/>
      <c r="E30" s="146"/>
      <c r="F30" s="41" t="s">
        <v>27</v>
      </c>
      <c r="G30" s="41" t="s">
        <v>27</v>
      </c>
      <c r="H30" s="39" t="s">
        <v>32</v>
      </c>
      <c r="I30" s="40">
        <v>4</v>
      </c>
      <c r="J30" s="10" t="s">
        <v>3</v>
      </c>
      <c r="K30" s="129"/>
      <c r="L30" s="129"/>
      <c r="M30" s="19"/>
      <c r="N30" s="35"/>
    </row>
    <row r="31" spans="1:14" ht="6.75" customHeight="1">
      <c r="A31" s="14"/>
      <c r="B31" s="22"/>
      <c r="C31" s="22"/>
      <c r="D31" s="22"/>
      <c r="E31" s="22"/>
      <c r="F31" s="22"/>
      <c r="G31" s="22"/>
      <c r="H31" s="22"/>
      <c r="I31" s="22"/>
      <c r="J31" s="22"/>
      <c r="K31" s="22"/>
      <c r="L31" s="22"/>
      <c r="M31" s="22"/>
      <c r="N31" s="35"/>
    </row>
    <row r="32" spans="1:14" ht="36" customHeight="1">
      <c r="A32" s="14"/>
      <c r="B32" s="47"/>
      <c r="C32" s="78" t="s">
        <v>50</v>
      </c>
      <c r="D32" s="46"/>
      <c r="E32" s="47"/>
      <c r="F32" s="47"/>
      <c r="G32" s="47"/>
      <c r="H32" s="47"/>
      <c r="I32" s="47"/>
      <c r="J32" s="47"/>
      <c r="K32" s="47"/>
      <c r="L32" s="47"/>
      <c r="M32" s="47"/>
      <c r="N32" s="35"/>
    </row>
    <row r="33" spans="1:14" ht="18.600000000000001" customHeight="1">
      <c r="A33" s="14"/>
      <c r="B33" s="52"/>
      <c r="C33" s="113" t="s">
        <v>51</v>
      </c>
      <c r="D33" s="114"/>
      <c r="E33" s="52"/>
      <c r="F33" s="52"/>
      <c r="G33" s="52"/>
      <c r="H33" s="52"/>
      <c r="I33" s="52"/>
      <c r="J33" s="52"/>
      <c r="K33" s="52"/>
      <c r="L33" s="52"/>
      <c r="M33" s="52"/>
      <c r="N33" s="35"/>
    </row>
    <row r="34" spans="1:14">
      <c r="A34" s="14"/>
      <c r="B34" s="52"/>
      <c r="C34" s="135" t="s">
        <v>52</v>
      </c>
      <c r="D34" s="135"/>
      <c r="E34" s="135"/>
      <c r="F34" s="43" t="s">
        <v>27</v>
      </c>
      <c r="G34" s="44" t="s">
        <v>27</v>
      </c>
      <c r="H34" s="44" t="s">
        <v>32</v>
      </c>
      <c r="I34" s="45">
        <v>4</v>
      </c>
      <c r="J34" s="45" t="s">
        <v>3</v>
      </c>
      <c r="K34" s="136"/>
      <c r="L34" s="136"/>
      <c r="M34" s="53"/>
      <c r="N34" s="35"/>
    </row>
    <row r="35" spans="1:14">
      <c r="A35" s="14"/>
      <c r="B35" s="52"/>
      <c r="C35" s="132" t="s">
        <v>53</v>
      </c>
      <c r="D35" s="132"/>
      <c r="E35" s="132"/>
      <c r="F35" s="43" t="s">
        <v>27</v>
      </c>
      <c r="G35" s="44" t="s">
        <v>27</v>
      </c>
      <c r="H35" s="44" t="s">
        <v>32</v>
      </c>
      <c r="I35" s="45">
        <v>4</v>
      </c>
      <c r="J35" s="45" t="s">
        <v>3</v>
      </c>
      <c r="K35" s="133"/>
      <c r="L35" s="133"/>
      <c r="M35" s="53"/>
      <c r="N35" s="35"/>
    </row>
    <row r="36" spans="1:14">
      <c r="A36" s="14"/>
      <c r="B36" s="52"/>
      <c r="C36" s="132" t="s">
        <v>54</v>
      </c>
      <c r="D36" s="132"/>
      <c r="E36" s="132"/>
      <c r="F36" s="43" t="s">
        <v>27</v>
      </c>
      <c r="G36" s="44" t="s">
        <v>27</v>
      </c>
      <c r="H36" s="44" t="s">
        <v>32</v>
      </c>
      <c r="I36" s="45">
        <v>4</v>
      </c>
      <c r="J36" s="45" t="s">
        <v>3</v>
      </c>
      <c r="K36" s="133"/>
      <c r="L36" s="133"/>
      <c r="M36" s="53"/>
      <c r="N36" s="35"/>
    </row>
    <row r="37" spans="1:14">
      <c r="A37" s="14"/>
      <c r="B37" s="52"/>
      <c r="C37" s="132" t="s">
        <v>55</v>
      </c>
      <c r="D37" s="132"/>
      <c r="E37" s="132"/>
      <c r="F37" s="43" t="s">
        <v>27</v>
      </c>
      <c r="G37" s="44" t="s">
        <v>27</v>
      </c>
      <c r="H37" s="44" t="s">
        <v>32</v>
      </c>
      <c r="I37" s="45">
        <v>4</v>
      </c>
      <c r="J37" s="45" t="s">
        <v>3</v>
      </c>
      <c r="K37" s="136"/>
      <c r="L37" s="136"/>
      <c r="M37" s="53"/>
      <c r="N37" s="35"/>
    </row>
    <row r="38" spans="1:14">
      <c r="A38" s="14"/>
      <c r="B38" s="52"/>
      <c r="C38" s="132" t="s">
        <v>55</v>
      </c>
      <c r="D38" s="132"/>
      <c r="E38" s="132"/>
      <c r="F38" s="43" t="s">
        <v>27</v>
      </c>
      <c r="G38" s="44" t="s">
        <v>27</v>
      </c>
      <c r="H38" s="44" t="s">
        <v>32</v>
      </c>
      <c r="I38" s="45">
        <v>4</v>
      </c>
      <c r="J38" s="45" t="s">
        <v>3</v>
      </c>
      <c r="K38" s="133"/>
      <c r="L38" s="133"/>
      <c r="M38" s="53"/>
      <c r="N38" s="35"/>
    </row>
    <row r="39" spans="1:14" ht="15" customHeight="1">
      <c r="A39" s="14"/>
      <c r="B39" s="52"/>
      <c r="C39" s="134" t="s">
        <v>56</v>
      </c>
      <c r="D39" s="135"/>
      <c r="E39" s="135"/>
      <c r="F39" s="43" t="s">
        <v>27</v>
      </c>
      <c r="G39" s="44" t="s">
        <v>27</v>
      </c>
      <c r="H39" s="44" t="s">
        <v>32</v>
      </c>
      <c r="I39" s="45">
        <v>4</v>
      </c>
      <c r="J39" s="45" t="s">
        <v>3</v>
      </c>
      <c r="K39" s="133"/>
      <c r="L39" s="133"/>
      <c r="M39" s="53"/>
      <c r="N39" s="35"/>
    </row>
    <row r="40" spans="1:14" ht="16.5" customHeight="1">
      <c r="A40" s="14"/>
      <c r="B40" s="52"/>
      <c r="C40" s="134" t="s">
        <v>56</v>
      </c>
      <c r="D40" s="135"/>
      <c r="E40" s="135"/>
      <c r="F40" s="43" t="s">
        <v>27</v>
      </c>
      <c r="G40" s="44" t="s">
        <v>27</v>
      </c>
      <c r="H40" s="44" t="s">
        <v>32</v>
      </c>
      <c r="I40" s="45">
        <v>4</v>
      </c>
      <c r="J40" s="45" t="s">
        <v>3</v>
      </c>
      <c r="K40" s="133"/>
      <c r="L40" s="133"/>
      <c r="M40" s="53"/>
      <c r="N40" s="35"/>
    </row>
    <row r="41" spans="1:14" ht="15" customHeight="1">
      <c r="A41" s="14"/>
      <c r="B41" s="52"/>
      <c r="C41" s="134" t="s">
        <v>56</v>
      </c>
      <c r="D41" s="135"/>
      <c r="E41" s="135"/>
      <c r="F41" s="43" t="s">
        <v>27</v>
      </c>
      <c r="G41" s="44" t="s">
        <v>27</v>
      </c>
      <c r="H41" s="44" t="s">
        <v>32</v>
      </c>
      <c r="I41" s="45">
        <v>4</v>
      </c>
      <c r="J41" s="45" t="s">
        <v>3</v>
      </c>
      <c r="K41" s="133"/>
      <c r="L41" s="133"/>
      <c r="M41" s="53"/>
      <c r="N41" s="35"/>
    </row>
    <row r="42" spans="1:14">
      <c r="A42" s="14"/>
      <c r="B42" s="52"/>
      <c r="C42" s="132" t="s">
        <v>57</v>
      </c>
      <c r="D42" s="132"/>
      <c r="E42" s="132"/>
      <c r="F42" s="43" t="s">
        <v>27</v>
      </c>
      <c r="G42" s="44" t="s">
        <v>27</v>
      </c>
      <c r="H42" s="44" t="s">
        <v>32</v>
      </c>
      <c r="I42" s="45">
        <v>4</v>
      </c>
      <c r="J42" s="45" t="s">
        <v>3</v>
      </c>
      <c r="K42" s="133"/>
      <c r="L42" s="133"/>
      <c r="M42" s="53"/>
      <c r="N42" s="35"/>
    </row>
    <row r="43" spans="1:14">
      <c r="A43" s="14"/>
      <c r="B43" s="52"/>
      <c r="C43" s="132" t="s">
        <v>57</v>
      </c>
      <c r="D43" s="132"/>
      <c r="E43" s="132"/>
      <c r="F43" s="43" t="s">
        <v>27</v>
      </c>
      <c r="G43" s="44" t="s">
        <v>27</v>
      </c>
      <c r="H43" s="44" t="s">
        <v>32</v>
      </c>
      <c r="I43" s="45">
        <v>4</v>
      </c>
      <c r="J43" s="45" t="s">
        <v>3</v>
      </c>
      <c r="K43" s="133"/>
      <c r="L43" s="133"/>
      <c r="M43" s="53"/>
      <c r="N43" s="35"/>
    </row>
    <row r="44" spans="1:14">
      <c r="A44" s="14"/>
      <c r="B44" s="52"/>
      <c r="C44" s="132" t="s">
        <v>57</v>
      </c>
      <c r="D44" s="132"/>
      <c r="E44" s="132"/>
      <c r="F44" s="43" t="s">
        <v>27</v>
      </c>
      <c r="G44" s="44" t="s">
        <v>27</v>
      </c>
      <c r="H44" s="44" t="s">
        <v>32</v>
      </c>
      <c r="I44" s="45">
        <v>4</v>
      </c>
      <c r="J44" s="45" t="s">
        <v>3</v>
      </c>
      <c r="K44" s="133"/>
      <c r="L44" s="133"/>
      <c r="M44" s="53"/>
      <c r="N44" s="35"/>
    </row>
    <row r="45" spans="1:14" ht="9" customHeight="1">
      <c r="A45" s="14"/>
      <c r="B45" s="52"/>
      <c r="C45" s="52"/>
      <c r="D45" s="52"/>
      <c r="E45" s="52"/>
      <c r="F45" s="52"/>
      <c r="G45" s="52"/>
      <c r="H45" s="52"/>
      <c r="I45" s="52"/>
      <c r="J45" s="52"/>
      <c r="K45" s="52"/>
      <c r="L45" s="52"/>
      <c r="M45" s="52"/>
      <c r="N45" s="35"/>
    </row>
    <row r="46" spans="1:14" ht="32.25" customHeight="1">
      <c r="A46" s="14"/>
      <c r="B46" s="49"/>
      <c r="C46" s="48" t="s">
        <v>58</v>
      </c>
      <c r="D46" s="48"/>
      <c r="E46" s="49"/>
      <c r="F46" s="50"/>
      <c r="G46" s="50"/>
      <c r="H46" s="49"/>
      <c r="I46" s="49"/>
      <c r="J46" s="49"/>
      <c r="K46" s="164"/>
      <c r="L46" s="164"/>
      <c r="M46" s="51"/>
      <c r="N46" s="35"/>
    </row>
    <row r="47" spans="1:14" ht="13.5" customHeight="1">
      <c r="A47" s="14"/>
      <c r="B47" s="54"/>
      <c r="C47" s="138"/>
      <c r="D47" s="138"/>
      <c r="E47" s="138"/>
      <c r="F47" s="57" t="s">
        <v>27</v>
      </c>
      <c r="G47" s="58" t="s">
        <v>27</v>
      </c>
      <c r="H47" s="58" t="s">
        <v>32</v>
      </c>
      <c r="I47" s="59">
        <v>4</v>
      </c>
      <c r="J47" s="59" t="s">
        <v>3</v>
      </c>
      <c r="K47" s="139"/>
      <c r="L47" s="139"/>
      <c r="M47" s="56"/>
      <c r="N47" s="35"/>
    </row>
    <row r="48" spans="1:14" ht="14.25" customHeight="1">
      <c r="A48" s="14"/>
      <c r="B48" s="54"/>
      <c r="C48" s="138"/>
      <c r="D48" s="138"/>
      <c r="E48" s="138"/>
      <c r="F48" s="57" t="s">
        <v>27</v>
      </c>
      <c r="G48" s="58" t="s">
        <v>27</v>
      </c>
      <c r="H48" s="58" t="s">
        <v>32</v>
      </c>
      <c r="I48" s="59">
        <v>4</v>
      </c>
      <c r="J48" s="59" t="s">
        <v>3</v>
      </c>
      <c r="K48" s="139"/>
      <c r="L48" s="139"/>
      <c r="M48" s="56"/>
      <c r="N48" s="35"/>
    </row>
    <row r="49" spans="1:14" ht="14.25" customHeight="1">
      <c r="A49" s="14"/>
      <c r="B49" s="54"/>
      <c r="C49" s="138"/>
      <c r="D49" s="138"/>
      <c r="E49" s="138"/>
      <c r="F49" s="57" t="s">
        <v>27</v>
      </c>
      <c r="G49" s="58" t="s">
        <v>27</v>
      </c>
      <c r="H49" s="58" t="s">
        <v>32</v>
      </c>
      <c r="I49" s="59">
        <v>4</v>
      </c>
      <c r="J49" s="59" t="s">
        <v>3</v>
      </c>
      <c r="K49" s="139"/>
      <c r="L49" s="139"/>
      <c r="M49" s="56"/>
      <c r="N49" s="35"/>
    </row>
    <row r="50" spans="1:14" ht="14.25" customHeight="1">
      <c r="A50" s="14"/>
      <c r="B50" s="54"/>
      <c r="C50" s="138"/>
      <c r="D50" s="138"/>
      <c r="E50" s="138"/>
      <c r="F50" s="57" t="s">
        <v>27</v>
      </c>
      <c r="G50" s="58" t="s">
        <v>27</v>
      </c>
      <c r="H50" s="58" t="s">
        <v>32</v>
      </c>
      <c r="I50" s="59">
        <v>4</v>
      </c>
      <c r="J50" s="59" t="s">
        <v>3</v>
      </c>
      <c r="K50" s="139"/>
      <c r="L50" s="139"/>
      <c r="M50" s="56"/>
      <c r="N50" s="35"/>
    </row>
    <row r="51" spans="1:14" ht="14.25" customHeight="1">
      <c r="A51" s="14"/>
      <c r="B51" s="54"/>
      <c r="C51" s="138"/>
      <c r="D51" s="138"/>
      <c r="E51" s="138"/>
      <c r="F51" s="57" t="s">
        <v>27</v>
      </c>
      <c r="G51" s="58" t="s">
        <v>27</v>
      </c>
      <c r="H51" s="58" t="s">
        <v>32</v>
      </c>
      <c r="I51" s="59">
        <v>4</v>
      </c>
      <c r="J51" s="59" t="s">
        <v>3</v>
      </c>
      <c r="K51" s="139"/>
      <c r="L51" s="139"/>
      <c r="M51" s="56"/>
      <c r="N51" s="35"/>
    </row>
    <row r="52" spans="1:14" ht="14.25" customHeight="1">
      <c r="A52" s="14"/>
      <c r="B52" s="54"/>
      <c r="C52" s="138"/>
      <c r="D52" s="138"/>
      <c r="E52" s="138"/>
      <c r="F52" s="57" t="s">
        <v>27</v>
      </c>
      <c r="G52" s="58" t="s">
        <v>27</v>
      </c>
      <c r="H52" s="58" t="s">
        <v>32</v>
      </c>
      <c r="I52" s="59">
        <v>4</v>
      </c>
      <c r="J52" s="59" t="s">
        <v>3</v>
      </c>
      <c r="K52" s="139"/>
      <c r="L52" s="139"/>
      <c r="M52" s="56"/>
      <c r="N52" s="35"/>
    </row>
    <row r="53" spans="1:14" ht="14.25" customHeight="1">
      <c r="A53" s="14"/>
      <c r="B53" s="54"/>
      <c r="C53" s="138"/>
      <c r="D53" s="138"/>
      <c r="E53" s="138"/>
      <c r="F53" s="57" t="s">
        <v>27</v>
      </c>
      <c r="G53" s="58" t="s">
        <v>27</v>
      </c>
      <c r="H53" s="58" t="s">
        <v>32</v>
      </c>
      <c r="I53" s="59">
        <v>4</v>
      </c>
      <c r="J53" s="59" t="s">
        <v>3</v>
      </c>
      <c r="K53" s="139"/>
      <c r="L53" s="139"/>
      <c r="M53" s="56"/>
      <c r="N53" s="35"/>
    </row>
    <row r="54" spans="1:14" ht="14.25" customHeight="1">
      <c r="A54" s="14"/>
      <c r="B54" s="54"/>
      <c r="C54" s="138"/>
      <c r="D54" s="138"/>
      <c r="E54" s="138"/>
      <c r="F54" s="57" t="s">
        <v>27</v>
      </c>
      <c r="G54" s="58" t="s">
        <v>27</v>
      </c>
      <c r="H54" s="58" t="s">
        <v>32</v>
      </c>
      <c r="I54" s="59">
        <v>4</v>
      </c>
      <c r="J54" s="59" t="s">
        <v>3</v>
      </c>
      <c r="K54" s="139"/>
      <c r="L54" s="139"/>
      <c r="M54" s="56"/>
      <c r="N54" s="35"/>
    </row>
    <row r="55" spans="1:14" ht="14.25" customHeight="1">
      <c r="A55" s="14"/>
      <c r="B55" s="54"/>
      <c r="C55" s="138"/>
      <c r="D55" s="138"/>
      <c r="E55" s="138"/>
      <c r="F55" s="57" t="s">
        <v>27</v>
      </c>
      <c r="G55" s="58" t="s">
        <v>27</v>
      </c>
      <c r="H55" s="58" t="s">
        <v>32</v>
      </c>
      <c r="I55" s="59">
        <v>4</v>
      </c>
      <c r="J55" s="59" t="s">
        <v>3</v>
      </c>
      <c r="K55" s="139"/>
      <c r="L55" s="139"/>
      <c r="M55" s="56"/>
      <c r="N55" s="35"/>
    </row>
    <row r="56" spans="1:14" ht="14.25" customHeight="1">
      <c r="A56" s="14"/>
      <c r="B56" s="54"/>
      <c r="C56" s="138"/>
      <c r="D56" s="138"/>
      <c r="E56" s="138"/>
      <c r="F56" s="57" t="s">
        <v>27</v>
      </c>
      <c r="G56" s="58" t="s">
        <v>27</v>
      </c>
      <c r="H56" s="58" t="s">
        <v>32</v>
      </c>
      <c r="I56" s="59">
        <v>4</v>
      </c>
      <c r="J56" s="59" t="s">
        <v>3</v>
      </c>
      <c r="K56" s="139"/>
      <c r="L56" s="139"/>
      <c r="M56" s="56"/>
      <c r="N56" s="35"/>
    </row>
    <row r="57" spans="1:14" ht="7.5" customHeight="1">
      <c r="A57" s="14"/>
      <c r="B57" s="54"/>
      <c r="C57" s="54"/>
      <c r="D57" s="54"/>
      <c r="E57" s="54"/>
      <c r="F57" s="54"/>
      <c r="G57" s="54"/>
      <c r="H57" s="54"/>
      <c r="I57" s="54"/>
      <c r="J57" s="54"/>
      <c r="K57" s="54"/>
      <c r="L57" s="54"/>
      <c r="M57" s="56"/>
      <c r="N57" s="35"/>
    </row>
    <row r="58" spans="1:14" ht="24.75" customHeight="1">
      <c r="A58" s="14"/>
      <c r="B58" s="64"/>
      <c r="C58" s="64" t="s">
        <v>59</v>
      </c>
      <c r="D58" s="64"/>
      <c r="E58" s="64"/>
      <c r="F58" s="65"/>
      <c r="G58" s="64"/>
      <c r="H58" s="64"/>
      <c r="I58" s="64"/>
      <c r="J58" s="64"/>
      <c r="K58" s="141" t="s">
        <v>60</v>
      </c>
      <c r="L58" s="141"/>
      <c r="M58" s="64"/>
      <c r="N58" s="35"/>
    </row>
    <row r="59" spans="1:14">
      <c r="A59" s="14"/>
      <c r="B59" s="55"/>
      <c r="C59" s="153" t="s">
        <v>61</v>
      </c>
      <c r="D59" s="153"/>
      <c r="E59" s="153"/>
      <c r="F59" s="60" t="s">
        <v>62</v>
      </c>
      <c r="G59" s="38"/>
      <c r="H59" s="61"/>
      <c r="I59" s="61"/>
      <c r="J59" s="62"/>
      <c r="K59" s="155"/>
      <c r="L59" s="155"/>
      <c r="M59" s="55"/>
      <c r="N59" s="35"/>
    </row>
    <row r="60" spans="1:14">
      <c r="A60" s="14"/>
      <c r="B60" s="55"/>
      <c r="C60" s="154" t="s">
        <v>63</v>
      </c>
      <c r="D60" s="154"/>
      <c r="E60" s="154"/>
      <c r="F60" s="60" t="s">
        <v>64</v>
      </c>
      <c r="G60" s="38"/>
      <c r="H60" s="61"/>
      <c r="I60" s="61"/>
      <c r="J60" s="62"/>
      <c r="K60" s="155"/>
      <c r="L60" s="155"/>
      <c r="M60" s="55"/>
      <c r="N60" s="35"/>
    </row>
    <row r="61" spans="1:14" ht="8.25" customHeight="1">
      <c r="A61" s="14"/>
      <c r="B61" s="55"/>
      <c r="C61" s="55"/>
      <c r="D61" s="55"/>
      <c r="E61" s="55"/>
      <c r="F61" s="55"/>
      <c r="G61" s="55"/>
      <c r="H61" s="55"/>
      <c r="I61" s="55"/>
      <c r="J61" s="55"/>
      <c r="K61" s="55"/>
      <c r="L61" s="55"/>
      <c r="M61" s="55"/>
      <c r="N61" s="35"/>
    </row>
    <row r="62" spans="1:14" ht="8.25" customHeight="1">
      <c r="A62" s="14"/>
      <c r="B62" s="14"/>
      <c r="C62" s="14"/>
      <c r="D62" s="14"/>
      <c r="E62" s="14"/>
      <c r="F62" s="14"/>
      <c r="G62" s="14"/>
      <c r="H62" s="14"/>
      <c r="I62" s="14"/>
      <c r="J62" s="14"/>
      <c r="K62" s="14"/>
      <c r="L62" s="14"/>
      <c r="M62" s="14"/>
      <c r="N62" s="35"/>
    </row>
    <row r="63" spans="1:14" ht="27.75" customHeight="1">
      <c r="A63" s="14"/>
      <c r="B63" s="33"/>
      <c r="C63" s="63" t="s">
        <v>65</v>
      </c>
      <c r="D63" s="63"/>
      <c r="E63" s="63"/>
      <c r="F63" s="63"/>
      <c r="G63" s="63"/>
      <c r="H63" s="63"/>
      <c r="I63" s="63"/>
      <c r="J63" s="63"/>
      <c r="K63" s="63"/>
      <c r="L63" s="63"/>
      <c r="M63" s="33"/>
      <c r="N63" s="35"/>
    </row>
    <row r="64" spans="1:14">
      <c r="A64" s="14"/>
      <c r="B64" s="33"/>
      <c r="C64" s="140"/>
      <c r="D64" s="140"/>
      <c r="E64" s="140"/>
      <c r="F64" s="140"/>
      <c r="G64" s="140"/>
      <c r="H64" s="140"/>
      <c r="I64" s="140"/>
      <c r="J64" s="140"/>
      <c r="K64" s="140"/>
      <c r="L64" s="140"/>
      <c r="M64" s="33"/>
      <c r="N64" s="35"/>
    </row>
    <row r="65" spans="1:14">
      <c r="A65" s="14"/>
      <c r="B65" s="33"/>
      <c r="C65" s="140"/>
      <c r="D65" s="140"/>
      <c r="E65" s="140"/>
      <c r="F65" s="140"/>
      <c r="G65" s="140"/>
      <c r="H65" s="140"/>
      <c r="I65" s="140"/>
      <c r="J65" s="140"/>
      <c r="K65" s="140"/>
      <c r="L65" s="140"/>
      <c r="M65" s="33"/>
      <c r="N65" s="35"/>
    </row>
    <row r="66" spans="1:14">
      <c r="A66" s="14"/>
      <c r="B66" s="33"/>
      <c r="C66" s="140"/>
      <c r="D66" s="140"/>
      <c r="E66" s="140"/>
      <c r="F66" s="140"/>
      <c r="G66" s="140"/>
      <c r="H66" s="140"/>
      <c r="I66" s="140"/>
      <c r="J66" s="140"/>
      <c r="K66" s="140"/>
      <c r="L66" s="140"/>
      <c r="M66" s="33"/>
      <c r="N66" s="35"/>
    </row>
    <row r="67" spans="1:14">
      <c r="A67" s="14"/>
      <c r="B67" s="33"/>
      <c r="C67" s="140"/>
      <c r="D67" s="140"/>
      <c r="E67" s="140"/>
      <c r="F67" s="140"/>
      <c r="G67" s="140"/>
      <c r="H67" s="140"/>
      <c r="I67" s="140"/>
      <c r="J67" s="140"/>
      <c r="K67" s="140"/>
      <c r="L67" s="140"/>
      <c r="M67" s="33"/>
      <c r="N67" s="35"/>
    </row>
    <row r="68" spans="1:14">
      <c r="A68" s="14"/>
      <c r="B68" s="33"/>
      <c r="C68" s="140"/>
      <c r="D68" s="140"/>
      <c r="E68" s="140"/>
      <c r="F68" s="140"/>
      <c r="G68" s="140"/>
      <c r="H68" s="140"/>
      <c r="I68" s="140"/>
      <c r="J68" s="140"/>
      <c r="K68" s="140"/>
      <c r="L68" s="140"/>
      <c r="M68" s="33"/>
      <c r="N68" s="35"/>
    </row>
    <row r="69" spans="1:14">
      <c r="A69" s="14"/>
      <c r="B69" s="33"/>
      <c r="C69" s="140"/>
      <c r="D69" s="140"/>
      <c r="E69" s="140"/>
      <c r="F69" s="140"/>
      <c r="G69" s="140"/>
      <c r="H69" s="140"/>
      <c r="I69" s="140"/>
      <c r="J69" s="140"/>
      <c r="K69" s="140"/>
      <c r="L69" s="140"/>
      <c r="M69" s="33"/>
      <c r="N69" s="35"/>
    </row>
    <row r="70" spans="1:14" ht="16.5" customHeight="1">
      <c r="A70" s="14"/>
      <c r="B70" s="33"/>
      <c r="C70" s="140"/>
      <c r="D70" s="140"/>
      <c r="E70" s="140"/>
      <c r="F70" s="140"/>
      <c r="G70" s="140"/>
      <c r="H70" s="140"/>
      <c r="I70" s="140"/>
      <c r="J70" s="140"/>
      <c r="K70" s="140"/>
      <c r="L70" s="140"/>
      <c r="M70" s="33"/>
      <c r="N70" s="35"/>
    </row>
    <row r="71" spans="1:14" ht="18.75" customHeight="1">
      <c r="A71" s="14"/>
      <c r="B71" s="33"/>
      <c r="C71" s="137" t="s">
        <v>66</v>
      </c>
      <c r="D71" s="137"/>
      <c r="E71" s="137"/>
      <c r="F71" s="137"/>
      <c r="G71" s="137"/>
      <c r="H71" s="137"/>
      <c r="I71" s="137"/>
      <c r="J71" s="137"/>
      <c r="K71" s="137"/>
      <c r="L71" s="137"/>
      <c r="M71" s="34"/>
      <c r="N71" s="35"/>
    </row>
    <row r="72" spans="1:14" ht="26.25" customHeight="1">
      <c r="A72" s="14"/>
      <c r="B72" s="35"/>
      <c r="C72" s="14"/>
      <c r="D72" s="14"/>
      <c r="E72" s="14"/>
      <c r="F72" s="14"/>
      <c r="G72" s="14"/>
      <c r="H72" s="14"/>
      <c r="I72" s="15"/>
      <c r="J72" s="15"/>
      <c r="K72" s="142"/>
      <c r="L72" s="142"/>
      <c r="M72" s="35"/>
      <c r="N72" s="35"/>
    </row>
  </sheetData>
  <sheetProtection formatCells="0" formatColumns="0" formatRows="0" insertRows="0" insertHyperlinks="0"/>
  <protectedRanges>
    <protectedRange sqref="D4:D6 F4:H6" name="Student info"/>
    <protectedRange sqref="C11:L14 C16:L16 C18:L19 C27:L27 C29:L30 C21:L21 C23:L23 G34:G44 G47:G56" name="GLACC"/>
    <protectedRange sqref="C34:E44 H34:L44" name="Major"/>
    <protectedRange sqref="H47:XFD56 A47:F56" name="Electives and Minor"/>
    <protectedRange sqref="C59:L60" name="Submissions"/>
    <protectedRange sqref="C64" name="Advising Note"/>
    <protectedRange sqref="O7:O23 O34:O72 O26:O32" name="Student Notes"/>
    <protectedRange sqref="O33" name="Student Notes_1"/>
    <protectedRange sqref="C24:L24" name="GLACC_1"/>
    <protectedRange sqref="O24" name="Student Notes_2"/>
    <protectedRange sqref="C25:L25" name="GLACC_1_1"/>
    <protectedRange sqref="O25" name="Student Notes_2_1"/>
  </protectedRanges>
  <mergeCells count="98">
    <mergeCell ref="C19:E19"/>
    <mergeCell ref="C51:E51"/>
    <mergeCell ref="C27:E27"/>
    <mergeCell ref="K21:L21"/>
    <mergeCell ref="O1:O6"/>
    <mergeCell ref="K23:L23"/>
    <mergeCell ref="D1:F3"/>
    <mergeCell ref="G1:G3"/>
    <mergeCell ref="H1:H3"/>
    <mergeCell ref="F4:H4"/>
    <mergeCell ref="F5:H5"/>
    <mergeCell ref="F6:H6"/>
    <mergeCell ref="K14:L14"/>
    <mergeCell ref="K16:L16"/>
    <mergeCell ref="C29:E29"/>
    <mergeCell ref="K46:L46"/>
    <mergeCell ref="C59:E59"/>
    <mergeCell ref="C60:E60"/>
    <mergeCell ref="C53:E53"/>
    <mergeCell ref="C54:E54"/>
    <mergeCell ref="K59:L59"/>
    <mergeCell ref="K60:L60"/>
    <mergeCell ref="C55:E55"/>
    <mergeCell ref="C56:E56"/>
    <mergeCell ref="K39:L39"/>
    <mergeCell ref="K40:L40"/>
    <mergeCell ref="K41:L41"/>
    <mergeCell ref="K42:L42"/>
    <mergeCell ref="K43:L43"/>
    <mergeCell ref="C18:E18"/>
    <mergeCell ref="C13:E13"/>
    <mergeCell ref="K7:L7"/>
    <mergeCell ref="K10:L10"/>
    <mergeCell ref="K11:L11"/>
    <mergeCell ref="K12:L12"/>
    <mergeCell ref="K13:L13"/>
    <mergeCell ref="K17:L17"/>
    <mergeCell ref="K18:L18"/>
    <mergeCell ref="K72:L72"/>
    <mergeCell ref="L3:L4"/>
    <mergeCell ref="C14:E14"/>
    <mergeCell ref="C1:C3"/>
    <mergeCell ref="C30:E30"/>
    <mergeCell ref="C11:E11"/>
    <mergeCell ref="C12:E12"/>
    <mergeCell ref="K35:L35"/>
    <mergeCell ref="K36:L36"/>
    <mergeCell ref="K37:L37"/>
    <mergeCell ref="K38:L38"/>
    <mergeCell ref="K53:L53"/>
    <mergeCell ref="K54:L54"/>
    <mergeCell ref="J1:K1"/>
    <mergeCell ref="C41:E41"/>
    <mergeCell ref="C16:E16"/>
    <mergeCell ref="C71:L71"/>
    <mergeCell ref="C47:E47"/>
    <mergeCell ref="C49:E49"/>
    <mergeCell ref="K51:L51"/>
    <mergeCell ref="C52:E52"/>
    <mergeCell ref="K48:L48"/>
    <mergeCell ref="K52:L52"/>
    <mergeCell ref="C50:E50"/>
    <mergeCell ref="C48:E48"/>
    <mergeCell ref="K47:L47"/>
    <mergeCell ref="K49:L49"/>
    <mergeCell ref="K55:L55"/>
    <mergeCell ref="K56:L56"/>
    <mergeCell ref="K50:L50"/>
    <mergeCell ref="C64:L70"/>
    <mergeCell ref="K58:L58"/>
    <mergeCell ref="K27:L27"/>
    <mergeCell ref="K28:L28"/>
    <mergeCell ref="K34:L34"/>
    <mergeCell ref="K22:L22"/>
    <mergeCell ref="K26:L26"/>
    <mergeCell ref="K29:L29"/>
    <mergeCell ref="K30:L30"/>
    <mergeCell ref="K19:L19"/>
    <mergeCell ref="K20:L20"/>
    <mergeCell ref="C21:E21"/>
    <mergeCell ref="C23:E23"/>
    <mergeCell ref="C44:E44"/>
    <mergeCell ref="K44:L44"/>
    <mergeCell ref="C42:E42"/>
    <mergeCell ref="C43:E43"/>
    <mergeCell ref="C36:E36"/>
    <mergeCell ref="C37:E37"/>
    <mergeCell ref="C38:E38"/>
    <mergeCell ref="C39:E39"/>
    <mergeCell ref="C40:E40"/>
    <mergeCell ref="C34:E34"/>
    <mergeCell ref="C35:E35"/>
    <mergeCell ref="C24:E24"/>
    <mergeCell ref="F24:I24"/>
    <mergeCell ref="K24:L24"/>
    <mergeCell ref="C25:E25"/>
    <mergeCell ref="F25:I25"/>
    <mergeCell ref="K25:L25"/>
  </mergeCells>
  <phoneticPr fontId="2" type="noConversion"/>
  <conditionalFormatting sqref="C11">
    <cfRule type="cellIs" dxfId="39" priority="71" operator="equal">
      <formula>"Course type CCI (FirstBridge)"</formula>
    </cfRule>
  </conditionalFormatting>
  <conditionalFormatting sqref="C11:C12">
    <cfRule type="cellIs" dxfId="38" priority="69" operator="equal">
      <formula>"Course type CCI (FirstBridge)"</formula>
    </cfRule>
  </conditionalFormatting>
  <conditionalFormatting sqref="C14">
    <cfRule type="cellIs" dxfId="37" priority="67" operator="equal">
      <formula>"Course type CCI: at least one course @ AUP (transfer students)"</formula>
    </cfRule>
  </conditionalFormatting>
  <conditionalFormatting sqref="C34">
    <cfRule type="cellIs" dxfId="36" priority="16" operator="equal">
      <formula>"HI1003CCI or PO1011CCR"</formula>
    </cfRule>
  </conditionalFormatting>
  <conditionalFormatting sqref="C36">
    <cfRule type="cellIs" dxfId="35" priority="15" operator="equal">
      <formula>"Senior Capstone: CM4090CCC or CM4095CCC"</formula>
    </cfRule>
  </conditionalFormatting>
  <conditionalFormatting sqref="C37:C38">
    <cfRule type="cellIs" dxfId="34" priority="14" operator="equal">
      <formula>"Communication, Law, Advocacy, Ethics Core Course"</formula>
    </cfRule>
  </conditionalFormatting>
  <conditionalFormatting sqref="C39:C41">
    <cfRule type="cellIs" dxfId="33" priority="63" operator="equal">
      <formula>"Applied Theory Elective"</formula>
    </cfRule>
  </conditionalFormatting>
  <conditionalFormatting sqref="C42:C44">
    <cfRule type="cellIs" dxfId="32" priority="17" operator="equal">
      <formula>"Communication &amp; Civil Society Elective"</formula>
    </cfRule>
  </conditionalFormatting>
  <conditionalFormatting sqref="C13:D13">
    <cfRule type="cellIs" dxfId="31" priority="68" operator="equal">
      <formula>"Course type CCI"</formula>
    </cfRule>
  </conditionalFormatting>
  <conditionalFormatting sqref="C16:D16">
    <cfRule type="cellIs" dxfId="30" priority="66" operator="equal">
      <formula>"Course type CCX or completion of GPS Program"</formula>
    </cfRule>
  </conditionalFormatting>
  <conditionalFormatting sqref="C21:D21">
    <cfRule type="cellIs" dxfId="29" priority="29" operator="equal">
      <formula>"Course type CCD"</formula>
    </cfRule>
  </conditionalFormatting>
  <conditionalFormatting sqref="C23:D25">
    <cfRule type="cellIs" dxfId="28" priority="30" operator="equal">
      <formula>"Course type CCM"</formula>
    </cfRule>
  </conditionalFormatting>
  <conditionalFormatting sqref="C27:D27">
    <cfRule type="cellIs" dxfId="27" priority="18" operator="equal">
      <formula>"Any course coded CCS (must enroll in 4CR lecture AND associated 0CR lab)"</formula>
    </cfRule>
  </conditionalFormatting>
  <conditionalFormatting sqref="F11:H30">
    <cfRule type="containsText" dxfId="26" priority="32" operator="containsText" text="select">
      <formula>NOT(ISERROR(SEARCH("select",F11)))</formula>
    </cfRule>
  </conditionalFormatting>
  <conditionalFormatting sqref="F32:H44">
    <cfRule type="containsText" dxfId="25" priority="1" operator="containsText" text="select">
      <formula>NOT(ISERROR(SEARCH("select",F32)))</formula>
    </cfRule>
  </conditionalFormatting>
  <conditionalFormatting sqref="F46:H60">
    <cfRule type="containsText" dxfId="24" priority="57" operator="containsText" text="select">
      <formula>NOT(ISERROR(SEARCH("select",F46)))</formula>
    </cfRule>
  </conditionalFormatting>
  <conditionalFormatting sqref="I72:J72">
    <cfRule type="containsText" dxfId="23" priority="76" operator="containsText" text="su">
      <formula>NOT(ISERROR(SEARCH("su",I72)))</formula>
    </cfRule>
    <cfRule type="containsText" dxfId="22" priority="77" operator="containsText" text="s2">
      <formula>NOT(ISERROR(SEARCH("s2",I72)))</formula>
    </cfRule>
    <cfRule type="containsText" dxfId="21" priority="78" operator="containsText" text="f">
      <formula>NOT(ISERROR(SEARCH("f",I72)))</formula>
    </cfRule>
  </conditionalFormatting>
  <conditionalFormatting sqref="J1:J30 J46:J56 J58:J60 J72:J1048576">
    <cfRule type="containsText" dxfId="20" priority="40" operator="containsText" text="waived">
      <formula>NOT(ISERROR(SEARCH("waived",J1)))</formula>
    </cfRule>
    <cfRule type="containsText" dxfId="19" priority="58" operator="containsText" text="transferred">
      <formula>NOT(ISERROR(SEARCH("transferred",J1)))</formula>
    </cfRule>
    <cfRule type="containsText" dxfId="18" priority="59" operator="containsText" text="progress">
      <formula>NOT(ISERROR(SEARCH("progress",J1)))</formula>
    </cfRule>
    <cfRule type="containsText" dxfId="17" priority="60" operator="containsText" text="Earned">
      <formula>NOT(ISERROR(SEARCH("Earned",J1)))</formula>
    </cfRule>
    <cfRule type="containsText" dxfId="16" priority="61" operator="containsText" text="Remaining">
      <formula>NOT(ISERROR(SEARCH("Remaining",J1)))</formula>
    </cfRule>
  </conditionalFormatting>
  <conditionalFormatting sqref="J33">
    <cfRule type="iconSet" priority="13">
      <iconSet iconSet="3Flags">
        <cfvo type="percent" val="0"/>
        <cfvo type="percent" val="33"/>
        <cfvo type="percent" val="67"/>
      </iconSet>
    </cfRule>
  </conditionalFormatting>
  <conditionalFormatting sqref="J33:J44">
    <cfRule type="containsText" dxfId="15" priority="2" operator="containsText" text="waived">
      <formula>NOT(ISERROR(SEARCH("waived",J33)))</formula>
    </cfRule>
    <cfRule type="containsText" dxfId="14" priority="3" operator="containsText" text="transferred">
      <formula>NOT(ISERROR(SEARCH("transferred",J33)))</formula>
    </cfRule>
    <cfRule type="containsText" dxfId="13" priority="4" operator="containsText" text="progress">
      <formula>NOT(ISERROR(SEARCH("progress",J33)))</formula>
    </cfRule>
    <cfRule type="containsText" dxfId="12" priority="5" operator="containsText" text="Earned">
      <formula>NOT(ISERROR(SEARCH("Earned",J33)))</formula>
    </cfRule>
    <cfRule type="containsText" dxfId="11" priority="6" operator="containsText" text="Remaining">
      <formula>NOT(ISERROR(SEARCH("Remaining",J33)))</formula>
    </cfRule>
  </conditionalFormatting>
  <conditionalFormatting sqref="J72:J1048576 J58:J60 J1:J30 J32 J46:J56 J34:J44">
    <cfRule type="iconSet" priority="62">
      <iconSet iconSet="3Flags">
        <cfvo type="percent" val="0"/>
        <cfvo type="percent" val="33"/>
        <cfvo type="percent" val="67"/>
      </iconSet>
    </cfRule>
  </conditionalFormatting>
  <conditionalFormatting sqref="J32:M32">
    <cfRule type="containsText" dxfId="10" priority="34" operator="containsText" text="waived">
      <formula>NOT(ISERROR(SEARCH("waived",J32)))</formula>
    </cfRule>
    <cfRule type="containsText" dxfId="9" priority="35" operator="containsText" text="transferred">
      <formula>NOT(ISERROR(SEARCH("transferred",J32)))</formula>
    </cfRule>
    <cfRule type="containsText" dxfId="8" priority="36" operator="containsText" text="progress">
      <formula>NOT(ISERROR(SEARCH("progress",J32)))</formula>
    </cfRule>
    <cfRule type="containsText" dxfId="7" priority="37" operator="containsText" text="Earned">
      <formula>NOT(ISERROR(SEARCH("Earned",J32)))</formula>
    </cfRule>
    <cfRule type="containsText" dxfId="6" priority="38" operator="containsText" text="Remaining">
      <formula>NOT(ISERROR(SEARCH("Remaining",J32)))</formula>
    </cfRule>
  </conditionalFormatting>
  <conditionalFormatting sqref="K3">
    <cfRule type="cellIs" dxfId="5" priority="41" operator="notEqual">
      <formula>16</formula>
    </cfRule>
  </conditionalFormatting>
  <conditionalFormatting sqref="K32:M32">
    <cfRule type="iconSet" priority="39">
      <iconSet iconSet="3Flags">
        <cfvo type="percent" val="0"/>
        <cfvo type="percent" val="33"/>
        <cfvo type="percent" val="67"/>
      </iconSet>
    </cfRule>
  </conditionalFormatting>
  <conditionalFormatting sqref="K33:M33">
    <cfRule type="containsText" dxfId="4" priority="7" operator="containsText" text="waived">
      <formula>NOT(ISERROR(SEARCH("waived",K33)))</formula>
    </cfRule>
    <cfRule type="containsText" dxfId="3" priority="8" operator="containsText" text="transferred">
      <formula>NOT(ISERROR(SEARCH("transferred",K33)))</formula>
    </cfRule>
    <cfRule type="containsText" dxfId="2" priority="9" operator="containsText" text="progress">
      <formula>NOT(ISERROR(SEARCH("progress",K33)))</formula>
    </cfRule>
    <cfRule type="containsText" dxfId="1" priority="10" operator="containsText" text="Earned">
      <formula>NOT(ISERROR(SEARCH("Earned",K33)))</formula>
    </cfRule>
    <cfRule type="containsText" dxfId="0" priority="11" operator="containsText" text="Remaining">
      <formula>NOT(ISERROR(SEARCH("Remaining",K33)))</formula>
    </cfRule>
    <cfRule type="iconSet" priority="12">
      <iconSet iconSet="3Flags">
        <cfvo type="percent" val="0"/>
        <cfvo type="percent" val="33"/>
        <cfvo type="percent" val="67"/>
      </iconSet>
    </cfRule>
  </conditionalFormatting>
  <dataValidations xWindow="291" yWindow="772" count="13">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7D8F3F99-67C2-4CEC-9070-974D06CBB249}"/>
    <dataValidation allowBlank="1" showInputMessage="1" showErrorMessage="1" promptTitle="Course type CCM" prompt=" " sqref="C23:E25" xr:uid="{586B8A7E-6D97-4771-82B6-8B0CF12544A3}"/>
    <dataValidation allowBlank="1" showInputMessage="1" showErrorMessage="1" promptTitle="Any course coded CCS " prompt="(must enroll in 4CR lecture AND associated 0CR lab)" sqref="C27:D27" xr:uid="{F45C4259-035C-4D94-862A-CD77AFB47DAF}"/>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59"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0:C62" xr:uid="{00000000-0002-0000-0000-000016000000}"/>
    <dataValidation allowBlank="1" showInputMessage="1" showErrorMessage="1" promptTitle="INSERT ROWS ABOVE" prompt="if double majoring or minoring" sqref="C46:D46 J46:K46" xr:uid="{00000000-0002-0000-0000-000008000000}"/>
    <dataValidation type="list" allowBlank="1" showInputMessage="1" showErrorMessage="1" sqref="J11:J14 J16 J18:J19 J27 J29:J31 J34:J45 J21 J23:J25 J47:J57" xr:uid="{8348D9D9-0048-40A4-8160-A83E444B3DBF}">
      <formula1>"Waived,Remaining,In progress,Earned,Transferred,Overlap"</formula1>
    </dataValidation>
  </dataValidations>
  <hyperlinks>
    <hyperlink ref="C71"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11">
        <x14:dataValidation type="list" allowBlank="1" showInputMessage="1" showErrorMessage="1" xr:uid="{00000000-0002-0000-0000-00001B000000}">
          <x14:formula1>
            <xm:f>Lists!$R$2:$R$20</xm:f>
          </x14:formula1>
          <xm:sqref>H16 H29:H31 H18:H19 H27 H11:H14 H34:H45 H21 H47:H57 H23</xm:sqref>
        </x14:dataValidation>
        <x14:dataValidation type="list" allowBlank="1" showInputMessage="1" showErrorMessage="1" xr:uid="{3ACD85EB-36ED-4133-8C6D-E282DFC2852A}">
          <x14:formula1>
            <xm:f>Lists!$H$2:$H$38</xm:f>
          </x14:formula1>
          <xm:sqref>F57 G61:G62</xm:sqref>
        </x14:dataValidation>
        <x14:dataValidation type="list" allowBlank="1" showInputMessage="1" showErrorMessage="1" xr:uid="{3E78E1F1-A514-4478-A3A9-199D42FC3C57}">
          <x14:formula1>
            <xm:f>Lists!$N$2:$N$20</xm:f>
          </x14:formula1>
          <xm:sqref>F47:F56 F11:F14 F16 F18:F19 F21 F27 F29:F31 F34:F45 F23</xm:sqref>
        </x14:dataValidation>
        <x14:dataValidation type="list" allowBlank="1" showInputMessage="1" showErrorMessage="1" xr:uid="{751C7017-6226-459F-B711-B6003B162D4E}">
          <x14:formula1>
            <xm:f>Lists!$J$2:$J$38</xm:f>
          </x14:formula1>
          <xm:sqref>G59:G60 G11:G14 G16 G18:G19 G21 G27 G29:G31 G34:G45 G47:G57 G23</xm:sqref>
        </x14:dataValidation>
        <x14:dataValidation type="list" allowBlank="1" showInputMessage="1" showErrorMessage="1" xr:uid="{4A6CF660-477C-4637-A4E3-A0A75449E58C}">
          <x14:formula1>
            <xm:f>Lists!$A$7:$A$8</xm:f>
          </x14:formula1>
          <xm:sqref>C36:E36</xm:sqref>
        </x14:dataValidation>
        <x14:dataValidation type="list" allowBlank="1" showInputMessage="1" showErrorMessage="1" promptTitle="Comm, Law, Advocacy, Ethics Core" prompt="Select two (2) courses" xr:uid="{4EBBA72B-C19A-464C-BFCD-C397ACDFAEA1}">
          <x14:formula1>
            <xm:f>Lists!$A$11:$A$21</xm:f>
          </x14:formula1>
          <xm:sqref>C37:E38</xm:sqref>
        </x14:dataValidation>
        <x14:dataValidation type="list" allowBlank="1" showInputMessage="1" showErrorMessage="1" xr:uid="{7E4657DC-C359-4BE6-961E-C63ACAD6ACF6}">
          <x14:formula1>
            <xm:f>Lists!$A$2:$A$3</xm:f>
          </x14:formula1>
          <xm:sqref>C34:E34</xm:sqref>
        </x14:dataValidation>
        <x14:dataValidation type="list" allowBlank="1" showInputMessage="1" showErrorMessage="1" promptTitle="Comm &amp; Civil Society Electives" prompt="Select three (3) courses, at least two (2) must be at the 3000 level or above" xr:uid="{9894A623-C2F2-45A3-A698-CC25E16D0719}">
          <x14:formula1>
            <xm:f>Lists!$A$75:$A$108</xm:f>
          </x14:formula1>
          <xm:sqref>C42:E44</xm:sqref>
        </x14:dataValidation>
        <x14:dataValidation type="list" allowBlank="1" showInputMessage="1" showErrorMessage="1" xr:uid="{4786880B-A0AF-4686-A1EC-C3A2E7EB13E6}">
          <x14:formula1>
            <xm:f>Lists!$G$1:$G$9</xm:f>
          </x14:formula1>
          <xm:sqref>F24:I24</xm:sqref>
        </x14:dataValidation>
        <x14:dataValidation type="list" allowBlank="1" showInputMessage="1" showErrorMessage="1" xr:uid="{3C08C970-EFE3-40EB-BE87-BFAEAE1E41A3}">
          <x14:formula1>
            <xm:f>Lists!$G$12:$G$13</xm:f>
          </x14:formula1>
          <xm:sqref>F25:I25</xm:sqref>
        </x14:dataValidation>
        <x14:dataValidation type="list" allowBlank="1" showInputMessage="1" showErrorMessage="1" promptTitle="Applied Theory Electives" prompt="Select three (3) courses, at least one (1) at the 3000 level or above" xr:uid="{308EA502-3744-41B1-A08B-BF24195A2C22}">
          <x14:formula1>
            <xm:f>Lists!$A$24:$A$70</xm:f>
          </x14:formula1>
          <xm:sqref>C39:E41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4B66A-A0D1-4D1D-AB90-0A78D2A7DED2}">
  <dimension ref="A1:A128"/>
  <sheetViews>
    <sheetView topLeftCell="A74" workbookViewId="0">
      <selection activeCell="A81" sqref="A81"/>
    </sheetView>
  </sheetViews>
  <sheetFormatPr defaultColWidth="9.140625" defaultRowHeight="13.15"/>
  <cols>
    <col min="1" max="1" width="169.140625" customWidth="1"/>
  </cols>
  <sheetData>
    <row r="1" spans="1:1" ht="21">
      <c r="A1" s="108" t="s">
        <v>67</v>
      </c>
    </row>
    <row r="2" spans="1:1">
      <c r="A2" s="109"/>
    </row>
    <row r="3" spans="1:1" ht="28.9">
      <c r="A3" s="122" t="s">
        <v>68</v>
      </c>
    </row>
    <row r="4" spans="1:1">
      <c r="A4" s="110"/>
    </row>
    <row r="5" spans="1:1" ht="15.6">
      <c r="A5" s="119" t="s">
        <v>69</v>
      </c>
    </row>
    <row r="6" spans="1:1">
      <c r="A6" s="111" t="s">
        <v>70</v>
      </c>
    </row>
    <row r="7" spans="1:1">
      <c r="A7" s="110" t="s">
        <v>71</v>
      </c>
    </row>
    <row r="8" spans="1:1" ht="12" customHeight="1">
      <c r="A8" s="110"/>
    </row>
    <row r="9" spans="1:1" ht="12" customHeight="1">
      <c r="A9" s="111" t="s">
        <v>72</v>
      </c>
    </row>
    <row r="10" spans="1:1">
      <c r="A10" s="109" t="s">
        <v>73</v>
      </c>
    </row>
    <row r="11" spans="1:1">
      <c r="A11" s="109" t="s">
        <v>74</v>
      </c>
    </row>
    <row r="12" spans="1:1">
      <c r="A12" s="110" t="s">
        <v>75</v>
      </c>
    </row>
    <row r="13" spans="1:1">
      <c r="A13" s="110" t="s">
        <v>76</v>
      </c>
    </row>
    <row r="14" spans="1:1">
      <c r="A14" s="110"/>
    </row>
    <row r="15" spans="1:1" ht="26.45">
      <c r="A15" s="110" t="s">
        <v>77</v>
      </c>
    </row>
    <row r="16" spans="1:1">
      <c r="A16" s="109"/>
    </row>
    <row r="17" spans="1:1" ht="15.6">
      <c r="A17" s="120" t="s">
        <v>78</v>
      </c>
    </row>
    <row r="18" spans="1:1">
      <c r="A18" s="110"/>
    </row>
    <row r="19" spans="1:1">
      <c r="A19" s="110" t="s">
        <v>79</v>
      </c>
    </row>
    <row r="20" spans="1:1">
      <c r="A20" s="110"/>
    </row>
    <row r="21" spans="1:1">
      <c r="A21" s="110"/>
    </row>
    <row r="22" spans="1:1">
      <c r="A22" s="110"/>
    </row>
    <row r="23" spans="1:1">
      <c r="A23" s="110"/>
    </row>
    <row r="24" spans="1:1">
      <c r="A24" s="110"/>
    </row>
    <row r="25" spans="1:1">
      <c r="A25" s="110"/>
    </row>
    <row r="26" spans="1:1">
      <c r="A26" s="110"/>
    </row>
    <row r="27" spans="1:1">
      <c r="A27" s="110"/>
    </row>
    <row r="28" spans="1:1">
      <c r="A28" s="110"/>
    </row>
    <row r="29" spans="1:1">
      <c r="A29" s="110"/>
    </row>
    <row r="30" spans="1:1">
      <c r="A30" s="110"/>
    </row>
    <row r="31" spans="1:1">
      <c r="A31" s="110"/>
    </row>
    <row r="32" spans="1:1">
      <c r="A32" s="110"/>
    </row>
    <row r="33" spans="1:1">
      <c r="A33" s="110"/>
    </row>
    <row r="34" spans="1:1">
      <c r="A34" s="110"/>
    </row>
    <row r="35" spans="1:1">
      <c r="A35" s="110"/>
    </row>
    <row r="36" spans="1:1">
      <c r="A36" s="110"/>
    </row>
    <row r="37" spans="1:1">
      <c r="A37" s="110"/>
    </row>
    <row r="38" spans="1:1">
      <c r="A38" s="110"/>
    </row>
    <row r="39" spans="1:1">
      <c r="A39" s="110"/>
    </row>
    <row r="40" spans="1:1">
      <c r="A40" s="110"/>
    </row>
    <row r="41" spans="1:1">
      <c r="A41" s="110"/>
    </row>
    <row r="42" spans="1:1">
      <c r="A42" s="110"/>
    </row>
    <row r="43" spans="1:1">
      <c r="A43" s="110"/>
    </row>
    <row r="44" spans="1:1">
      <c r="A44" s="110"/>
    </row>
    <row r="45" spans="1:1">
      <c r="A45" s="110"/>
    </row>
    <row r="46" spans="1:1">
      <c r="A46" s="110"/>
    </row>
    <row r="47" spans="1:1">
      <c r="A47" s="110"/>
    </row>
    <row r="48" spans="1:1">
      <c r="A48" s="110"/>
    </row>
    <row r="49" spans="1:1">
      <c r="A49" s="110"/>
    </row>
    <row r="50" spans="1:1">
      <c r="A50" s="110"/>
    </row>
    <row r="51" spans="1:1">
      <c r="A51" s="110"/>
    </row>
    <row r="52" spans="1:1">
      <c r="A52" s="110" t="s">
        <v>80</v>
      </c>
    </row>
    <row r="53" spans="1:1">
      <c r="A53" s="110"/>
    </row>
    <row r="54" spans="1:1">
      <c r="A54" s="110"/>
    </row>
    <row r="55" spans="1:1">
      <c r="A55" s="110"/>
    </row>
    <row r="56" spans="1:1">
      <c r="A56" s="110"/>
    </row>
    <row r="57" spans="1:1">
      <c r="A57" s="110"/>
    </row>
    <row r="58" spans="1:1">
      <c r="A58" s="110"/>
    </row>
    <row r="59" spans="1:1">
      <c r="A59" s="110"/>
    </row>
    <row r="60" spans="1:1">
      <c r="A60" s="110"/>
    </row>
    <row r="61" spans="1:1">
      <c r="A61" s="110"/>
    </row>
    <row r="62" spans="1:1">
      <c r="A62" s="110"/>
    </row>
    <row r="63" spans="1:1">
      <c r="A63" s="110"/>
    </row>
    <row r="64" spans="1:1">
      <c r="A64" s="110"/>
    </row>
    <row r="65" spans="1:1">
      <c r="A65" s="110"/>
    </row>
    <row r="66" spans="1:1">
      <c r="A66" s="110"/>
    </row>
    <row r="67" spans="1:1">
      <c r="A67" s="110"/>
    </row>
    <row r="68" spans="1:1">
      <c r="A68" s="110"/>
    </row>
    <row r="69" spans="1:1">
      <c r="A69" s="110"/>
    </row>
    <row r="70" spans="1:1">
      <c r="A70" s="110"/>
    </row>
    <row r="71" spans="1:1">
      <c r="A71" s="110"/>
    </row>
    <row r="72" spans="1:1">
      <c r="A72" s="110"/>
    </row>
    <row r="73" spans="1:1">
      <c r="A73" s="110"/>
    </row>
    <row r="74" spans="1:1">
      <c r="A74" s="110"/>
    </row>
    <row r="75" spans="1:1">
      <c r="A75" s="110"/>
    </row>
    <row r="76" spans="1:1">
      <c r="A76" s="110"/>
    </row>
    <row r="77" spans="1:1">
      <c r="A77" s="110"/>
    </row>
    <row r="78" spans="1:1">
      <c r="A78" s="110"/>
    </row>
    <row r="79" spans="1:1">
      <c r="A79" s="112"/>
    </row>
    <row r="80" spans="1:1" ht="13.9" thickBot="1">
      <c r="A80" s="107"/>
    </row>
    <row r="81" spans="1:1" ht="21">
      <c r="A81" s="106" t="s">
        <v>81</v>
      </c>
    </row>
    <row r="82" spans="1:1">
      <c r="A82" s="105"/>
    </row>
    <row r="83" spans="1:1">
      <c r="A83" s="104" t="s">
        <v>82</v>
      </c>
    </row>
    <row r="84" spans="1:1">
      <c r="A84" s="103"/>
    </row>
    <row r="85" spans="1:1" ht="186" customHeight="1">
      <c r="A85" s="123" t="s">
        <v>83</v>
      </c>
    </row>
    <row r="86" spans="1:1">
      <c r="A86" s="117"/>
    </row>
    <row r="87" spans="1:1" ht="14.45">
      <c r="A87" s="101" t="s">
        <v>84</v>
      </c>
    </row>
    <row r="88" spans="1:1">
      <c r="A88" s="102"/>
    </row>
    <row r="89" spans="1:1">
      <c r="A89" s="100" t="s">
        <v>85</v>
      </c>
    </row>
    <row r="90" spans="1:1">
      <c r="A90" s="100"/>
    </row>
    <row r="91" spans="1:1" ht="14.45">
      <c r="A91" s="101" t="s">
        <v>86</v>
      </c>
    </row>
    <row r="92" spans="1:1">
      <c r="A92" s="100"/>
    </row>
    <row r="93" spans="1:1">
      <c r="A93" s="94"/>
    </row>
    <row r="94" spans="1:1">
      <c r="A94" s="99" t="s">
        <v>87</v>
      </c>
    </row>
    <row r="95" spans="1:1">
      <c r="A95" s="97"/>
    </row>
    <row r="96" spans="1:1">
      <c r="A96" s="98" t="s">
        <v>88</v>
      </c>
    </row>
    <row r="97" spans="1:1">
      <c r="A97" s="97"/>
    </row>
    <row r="98" spans="1:1" ht="92.45">
      <c r="A98" s="96" t="s">
        <v>89</v>
      </c>
    </row>
    <row r="99" spans="1:1">
      <c r="A99" s="95"/>
    </row>
    <row r="100" spans="1:1">
      <c r="A100" s="94"/>
    </row>
    <row r="101" spans="1:1">
      <c r="A101" s="93" t="s">
        <v>90</v>
      </c>
    </row>
    <row r="102" spans="1:1">
      <c r="A102" s="91"/>
    </row>
    <row r="103" spans="1:1" ht="26.45">
      <c r="A103" s="92" t="s">
        <v>91</v>
      </c>
    </row>
    <row r="104" spans="1:1">
      <c r="A104" s="91"/>
    </row>
    <row r="105" spans="1:1" ht="39.6">
      <c r="A105" s="92" t="s">
        <v>92</v>
      </c>
    </row>
    <row r="106" spans="1:1" ht="12.75" customHeight="1">
      <c r="A106" s="92"/>
    </row>
    <row r="107" spans="1:1" ht="27" customHeight="1">
      <c r="A107" s="92" t="s">
        <v>93</v>
      </c>
    </row>
    <row r="108" spans="1:1">
      <c r="A108" s="91"/>
    </row>
    <row r="109" spans="1:1" ht="26.45">
      <c r="A109" s="92" t="s">
        <v>94</v>
      </c>
    </row>
    <row r="110" spans="1:1" ht="15" customHeight="1">
      <c r="A110" s="91"/>
    </row>
    <row r="111" spans="1:1" ht="89.25" customHeight="1">
      <c r="A111" s="92" t="s">
        <v>95</v>
      </c>
    </row>
    <row r="112" spans="1:1">
      <c r="A112" s="91"/>
    </row>
    <row r="113" spans="1:1" ht="51.75" customHeight="1">
      <c r="A113" s="118" t="s">
        <v>96</v>
      </c>
    </row>
    <row r="115" spans="1:1">
      <c r="A115" s="90" t="s">
        <v>97</v>
      </c>
    </row>
    <row r="116" spans="1:1">
      <c r="A116" s="88" t="s">
        <v>98</v>
      </c>
    </row>
    <row r="117" spans="1:1" ht="26.45">
      <c r="A117" s="89" t="s">
        <v>99</v>
      </c>
    </row>
    <row r="118" spans="1:1">
      <c r="A118" s="88" t="s">
        <v>100</v>
      </c>
    </row>
    <row r="119" spans="1:1">
      <c r="A119" s="87" t="s">
        <v>101</v>
      </c>
    </row>
    <row r="120" spans="1:1">
      <c r="A120" s="88" t="s">
        <v>102</v>
      </c>
    </row>
    <row r="121" spans="1:1">
      <c r="A121" s="86" t="s">
        <v>103</v>
      </c>
    </row>
    <row r="122" spans="1:1">
      <c r="A122" s="88" t="s">
        <v>104</v>
      </c>
    </row>
    <row r="123" spans="1:1" ht="26.45">
      <c r="A123" s="87" t="s">
        <v>105</v>
      </c>
    </row>
    <row r="124" spans="1:1">
      <c r="A124" s="88" t="s">
        <v>106</v>
      </c>
    </row>
    <row r="125" spans="1:1" ht="26.45">
      <c r="A125" s="87" t="s">
        <v>107</v>
      </c>
    </row>
    <row r="126" spans="1:1">
      <c r="A126" s="88" t="s">
        <v>108</v>
      </c>
    </row>
    <row r="127" spans="1:1" ht="26.45">
      <c r="A127" s="87" t="s">
        <v>109</v>
      </c>
    </row>
    <row r="128" spans="1:1">
      <c r="A128" s="86" t="s">
        <v>110</v>
      </c>
    </row>
  </sheetData>
  <pageMargins left="0.7" right="0.7" top="0.75" bottom="0.75" header="0.3" footer="0.3"/>
  <pageSetup paperSize="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108"/>
  <sheetViews>
    <sheetView topLeftCell="A29" workbookViewId="0">
      <selection activeCell="A46" sqref="A46"/>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ht="13.9">
      <c r="A1" s="79" t="s">
        <v>111</v>
      </c>
      <c r="C1" s="1"/>
      <c r="G1" s="85" t="s">
        <v>112</v>
      </c>
      <c r="H1" s="125" t="s">
        <v>113</v>
      </c>
      <c r="I1" s="125"/>
      <c r="J1" s="125"/>
      <c r="K1" s="70"/>
      <c r="L1" s="125" t="s">
        <v>114</v>
      </c>
      <c r="M1" s="125"/>
      <c r="N1" s="125"/>
      <c r="O1" s="3"/>
      <c r="P1" s="2" t="s">
        <v>115</v>
      </c>
      <c r="R1" s="2" t="s">
        <v>116</v>
      </c>
      <c r="T1" s="2" t="s">
        <v>117</v>
      </c>
      <c r="U1" s="2" t="s">
        <v>118</v>
      </c>
      <c r="V1" s="3"/>
      <c r="W1" s="2" t="s">
        <v>119</v>
      </c>
      <c r="X1" s="2" t="s">
        <v>120</v>
      </c>
      <c r="Y1" s="3"/>
      <c r="Z1" s="2" t="s">
        <v>121</v>
      </c>
      <c r="AA1" s="2" t="s">
        <v>122</v>
      </c>
    </row>
    <row r="2" spans="1:27" ht="13.9">
      <c r="A2" s="80" t="s">
        <v>123</v>
      </c>
      <c r="C2" s="1"/>
      <c r="G2" t="s">
        <v>124</v>
      </c>
      <c r="H2" s="69" t="s">
        <v>125</v>
      </c>
      <c r="I2" s="77">
        <f>'Degree Planning Worksheet'!G1-7</f>
        <v>2019</v>
      </c>
      <c r="J2" s="67" t="str">
        <f>_xlfn.CONCAT($I$2+INT((ROW()-3)/3), " Fall")</f>
        <v>2018 Fall</v>
      </c>
      <c r="K2" s="68"/>
      <c r="L2" s="71" t="s">
        <v>125</v>
      </c>
      <c r="M2" s="77">
        <f>'Degree Planning Worksheet'!G1</f>
        <v>2026</v>
      </c>
      <c r="N2" s="67" t="str">
        <f>_xlfn.CONCAT($M$2+1+INT((ROW()-3)/3), " Fall")</f>
        <v>2026 Fall</v>
      </c>
      <c r="P2" s="1" t="s">
        <v>126</v>
      </c>
      <c r="R2" t="s">
        <v>127</v>
      </c>
      <c r="T2" s="67" t="str">
        <f t="shared" ref="T2:T8" si="0">_xlfn.CONCAT($M$2+1+(ROW()-3), " Fall")</f>
        <v>2026 Fall</v>
      </c>
      <c r="U2" s="67" t="str">
        <f t="shared" ref="U2:U8" si="1">_xlfn.CONCAT($M$2+1+(ROW()-3)+1, " Sp.")</f>
        <v>2027 Sp.</v>
      </c>
      <c r="V2" s="68"/>
      <c r="W2" s="67" t="str">
        <f>_xlfn.CONCAT($M$2+1+2*(ROW()-3)+1, " Fall.")</f>
        <v>2026 Fall.</v>
      </c>
      <c r="X2" s="67" t="str">
        <f>_xlfn.CONCAT($M$2+1+2*(ROW()-3)+3, " Sp.")</f>
        <v>2028 Sp.</v>
      </c>
      <c r="Y2" s="68"/>
      <c r="Z2" s="67" t="str">
        <f>_xlfn.CONCAT($M$2+1+2*(ROW()-3)+2, " Fall.")</f>
        <v>2027 Fall.</v>
      </c>
      <c r="AA2" s="67" t="str">
        <f>_xlfn.CONCAT($M$2+1+2*(ROW()-3)+2, " Sp.")</f>
        <v>2027 Sp.</v>
      </c>
    </row>
    <row r="3" spans="1:27" ht="13.9">
      <c r="A3" s="80" t="s">
        <v>128</v>
      </c>
      <c r="C3" s="1"/>
      <c r="G3" s="1" t="s">
        <v>129</v>
      </c>
      <c r="H3" s="1"/>
      <c r="I3" s="1"/>
      <c r="J3" s="67" t="str">
        <f>_xlfn.CONCAT($I$2+INT((ROW()-3)/3), " Sp.")</f>
        <v>2019 Sp.</v>
      </c>
      <c r="K3" s="68"/>
      <c r="L3" s="68"/>
      <c r="M3" s="1"/>
      <c r="N3" s="67" t="str">
        <f>_xlfn.CONCAT($M$2+1+INT((ROW()-3)/3), " Sp.")</f>
        <v>2027 Sp.</v>
      </c>
      <c r="P3" s="1" t="s">
        <v>130</v>
      </c>
      <c r="R3" t="s">
        <v>131</v>
      </c>
      <c r="T3" s="67" t="str">
        <f t="shared" si="0"/>
        <v>2027 Fall</v>
      </c>
      <c r="U3" s="67" t="str">
        <f t="shared" si="1"/>
        <v>2028 Sp.</v>
      </c>
      <c r="V3" s="68"/>
      <c r="W3" s="67" t="str">
        <f>_xlfn.CONCAT($M$2+1+2*(ROW()-3)+1, " Fall.")</f>
        <v>2028 Fall.</v>
      </c>
      <c r="X3" s="67" t="str">
        <f>_xlfn.CONCAT($M$2+1+2*(ROW()-3)+3, " Sp.")</f>
        <v>2030 Sp.</v>
      </c>
      <c r="Y3" s="68"/>
      <c r="Z3" s="67" t="str">
        <f>_xlfn.CONCAT($M$2+1+2*(ROW()-3)+2, " Fall.")</f>
        <v>2029 Fall.</v>
      </c>
      <c r="AA3" s="67" t="str">
        <f>_xlfn.CONCAT($M$2+1+2*(ROW()-3)+2, " Sp.")</f>
        <v>2029 Sp.</v>
      </c>
    </row>
    <row r="4" spans="1:27" ht="13.9">
      <c r="A4" s="80"/>
      <c r="C4" s="1"/>
      <c r="G4" s="1" t="s">
        <v>132</v>
      </c>
      <c r="H4" s="1"/>
      <c r="I4" s="1"/>
      <c r="J4" s="67" t="str">
        <f>_xlfn.CONCAT($I$2+INT((ROW()-3)/3), " Su.")</f>
        <v>2019 Su.</v>
      </c>
      <c r="K4" s="68"/>
      <c r="L4" s="68"/>
      <c r="M4" s="1"/>
      <c r="N4" s="67" t="str">
        <f>_xlfn.CONCAT($M$2+1+INT((ROW()-3)/3), " Su.")</f>
        <v>2027 Su.</v>
      </c>
      <c r="P4" s="1" t="s">
        <v>133</v>
      </c>
      <c r="R4" t="s">
        <v>134</v>
      </c>
      <c r="T4" s="67" t="str">
        <f t="shared" si="0"/>
        <v>2028 Fall</v>
      </c>
      <c r="U4" s="67" t="str">
        <f t="shared" si="1"/>
        <v>2029 Sp.</v>
      </c>
      <c r="V4" s="68"/>
      <c r="W4" s="67" t="str">
        <f>_xlfn.CONCAT($M$2+1+2*(ROW()-3)+1, " Fall.")</f>
        <v>2030 Fall.</v>
      </c>
      <c r="X4" s="67" t="str">
        <f>_xlfn.CONCAT($M$2+1+2*(ROW()-3)+3, " Sp.")</f>
        <v>2032 Sp.</v>
      </c>
      <c r="Y4" s="68"/>
      <c r="Z4" s="67" t="str">
        <f>_xlfn.CONCAT($M$2+1+2*(ROW()-3)+2, " Fall.")</f>
        <v>2031 Fall.</v>
      </c>
      <c r="AA4" s="67" t="str">
        <f>_xlfn.CONCAT($M$2+1+2*(ROW()-3)+2, " Sp.")</f>
        <v>2031 Sp.</v>
      </c>
    </row>
    <row r="5" spans="1:27" ht="13.9">
      <c r="A5" s="80"/>
      <c r="C5" s="1"/>
      <c r="G5" s="1" t="s">
        <v>135</v>
      </c>
      <c r="H5" s="1"/>
      <c r="I5" s="1"/>
      <c r="J5" s="67" t="str">
        <f>_xlfn.CONCAT($I$2+INT((ROW()-3)/3), " Fall")</f>
        <v>2019 Fall</v>
      </c>
      <c r="K5" s="68"/>
      <c r="L5" s="68"/>
      <c r="M5" s="1"/>
      <c r="N5" s="67" t="str">
        <f>_xlfn.CONCAT($M$2+1+INT((ROW()-3)/3), " Fall")</f>
        <v>2027 Fall</v>
      </c>
      <c r="P5" s="1" t="s">
        <v>136</v>
      </c>
      <c r="R5" t="s">
        <v>137</v>
      </c>
      <c r="T5" s="67" t="str">
        <f t="shared" si="0"/>
        <v>2029 Fall</v>
      </c>
      <c r="U5" s="67" t="str">
        <f t="shared" si="1"/>
        <v>2030 Sp.</v>
      </c>
      <c r="V5" s="68"/>
      <c r="W5" s="67" t="str">
        <f>_xlfn.CONCAT($M$2+1+2*(ROW()-3)+1, " Fall.")</f>
        <v>2032 Fall.</v>
      </c>
      <c r="X5" s="67" t="str">
        <f>_xlfn.CONCAT($M$2+1+2*(ROW()-3)+3, " Sp.")</f>
        <v>2034 Sp.</v>
      </c>
      <c r="Y5" s="68"/>
      <c r="Z5" s="67" t="str">
        <f>_xlfn.CONCAT($M$2+1+2*(ROW()-3)+2, " Fall.")</f>
        <v>2033 Fall.</v>
      </c>
      <c r="AA5" s="67" t="str">
        <f>_xlfn.CONCAT($M$2+1+2*(ROW()-3)+2, " Sp.")</f>
        <v>2033 Sp.</v>
      </c>
    </row>
    <row r="6" spans="1:27" ht="13.9">
      <c r="A6" s="81" t="s">
        <v>138</v>
      </c>
      <c r="G6" t="s">
        <v>139</v>
      </c>
      <c r="H6" s="1"/>
      <c r="I6" s="1"/>
      <c r="J6" s="67" t="str">
        <f>_xlfn.CONCAT($I$2+INT((ROW()-3)/3), " Sp.")</f>
        <v>2020 Sp.</v>
      </c>
      <c r="K6" s="68"/>
      <c r="L6" s="68"/>
      <c r="M6" s="1"/>
      <c r="N6" s="67" t="str">
        <f>_xlfn.CONCAT($M$2+1+INT((ROW()-3)/3), " Sp.")</f>
        <v>2028 Sp.</v>
      </c>
      <c r="P6" s="1"/>
      <c r="R6" t="s">
        <v>140</v>
      </c>
      <c r="T6" s="67" t="str">
        <f t="shared" si="0"/>
        <v>2030 Fall</v>
      </c>
      <c r="U6" s="67" t="str">
        <f t="shared" si="1"/>
        <v>2031 Sp.</v>
      </c>
      <c r="V6" s="68"/>
      <c r="W6" s="68"/>
      <c r="X6" s="68"/>
      <c r="Y6" s="68"/>
      <c r="Z6" s="68"/>
    </row>
    <row r="7" spans="1:27" ht="13.9">
      <c r="A7" s="115" t="s">
        <v>141</v>
      </c>
      <c r="G7" t="s">
        <v>142</v>
      </c>
      <c r="H7" s="1"/>
      <c r="I7" s="1"/>
      <c r="J7" s="67" t="str">
        <f>_xlfn.CONCAT($I$2+INT((ROW()-3)/3), " Su.")</f>
        <v>2020 Su.</v>
      </c>
      <c r="K7" s="68"/>
      <c r="L7" s="68"/>
      <c r="M7" s="1"/>
      <c r="N7" s="67" t="str">
        <f>_xlfn.CONCAT($M$2+1+INT((ROW()-3)/3), " Su.")</f>
        <v>2028 Su.</v>
      </c>
      <c r="R7" t="s">
        <v>143</v>
      </c>
      <c r="T7" s="67" t="str">
        <f t="shared" si="0"/>
        <v>2031 Fall</v>
      </c>
      <c r="U7" s="67" t="str">
        <f t="shared" si="1"/>
        <v>2032 Sp.</v>
      </c>
      <c r="V7" s="68"/>
      <c r="W7" s="68"/>
      <c r="X7" s="68"/>
      <c r="Y7" s="68"/>
      <c r="Z7" s="68"/>
    </row>
    <row r="8" spans="1:27" ht="13.9">
      <c r="A8" s="80" t="s">
        <v>144</v>
      </c>
      <c r="G8" t="s">
        <v>145</v>
      </c>
      <c r="H8" s="1"/>
      <c r="I8" s="1"/>
      <c r="J8" s="67" t="str">
        <f>_xlfn.CONCAT($I$2+INT((ROW()-3)/3), " Fall")</f>
        <v>2020 Fall</v>
      </c>
      <c r="K8" s="68"/>
      <c r="L8" s="68"/>
      <c r="M8" s="1"/>
      <c r="N8" s="67" t="str">
        <f>_xlfn.CONCAT($M$2+1+INT((ROW()-3)/3), " Fall")</f>
        <v>2028 Fall</v>
      </c>
      <c r="R8" t="s">
        <v>146</v>
      </c>
      <c r="T8" s="67" t="str">
        <f t="shared" si="0"/>
        <v>2032 Fall</v>
      </c>
      <c r="U8" s="67" t="str">
        <f t="shared" si="1"/>
        <v>2033 Sp.</v>
      </c>
      <c r="V8" s="68"/>
      <c r="W8" s="68"/>
      <c r="X8" s="68"/>
      <c r="Y8" s="68"/>
      <c r="Z8" s="68"/>
    </row>
    <row r="9" spans="1:27" ht="13.9">
      <c r="A9" s="80"/>
      <c r="G9" t="s">
        <v>147</v>
      </c>
      <c r="H9" s="1"/>
      <c r="I9" s="1"/>
      <c r="J9" s="67" t="str">
        <f>_xlfn.CONCAT($I$2+INT((ROW()-3)/3), " Sp.")</f>
        <v>2021 Sp.</v>
      </c>
      <c r="K9" s="68"/>
      <c r="L9" s="68"/>
      <c r="M9" s="1"/>
      <c r="N9" s="67" t="str">
        <f>_xlfn.CONCAT($M$2+1+INT((ROW()-3)/3), " Sp.")</f>
        <v>2029 Sp.</v>
      </c>
      <c r="R9" t="s">
        <v>148</v>
      </c>
      <c r="T9" s="68"/>
    </row>
    <row r="10" spans="1:27" ht="13.9">
      <c r="A10" s="81" t="s">
        <v>149</v>
      </c>
      <c r="H10" s="1"/>
      <c r="I10" s="1"/>
      <c r="J10" s="67" t="str">
        <f>_xlfn.CONCAT($I$2+INT((ROW()-3)/3), " Su.")</f>
        <v>2021 Su.</v>
      </c>
      <c r="K10" s="68"/>
      <c r="L10" s="68"/>
      <c r="M10" s="1"/>
      <c r="N10" s="67" t="str">
        <f>_xlfn.CONCAT($M$2+1+INT((ROW()-3)/3), " Su.")</f>
        <v>2029 Su.</v>
      </c>
      <c r="R10" t="s">
        <v>150</v>
      </c>
      <c r="T10" s="68"/>
    </row>
    <row r="11" spans="1:27" ht="13.9">
      <c r="A11" s="80" t="s">
        <v>151</v>
      </c>
      <c r="H11" s="1"/>
      <c r="I11" s="1"/>
      <c r="J11" s="67" t="str">
        <f>_xlfn.CONCAT($I$2+INT((ROW()-3)/3), " Fall")</f>
        <v>2021 Fall</v>
      </c>
      <c r="K11" s="68"/>
      <c r="L11" s="68"/>
      <c r="M11" s="1"/>
      <c r="N11" s="67" t="str">
        <f>_xlfn.CONCAT($M$2+1+INT((ROW()-3)/3), " Fall")</f>
        <v>2029 Fall</v>
      </c>
      <c r="R11" t="s">
        <v>152</v>
      </c>
      <c r="T11" s="68"/>
    </row>
    <row r="12" spans="1:27" ht="13.9">
      <c r="A12" s="80" t="s">
        <v>153</v>
      </c>
      <c r="G12" t="s">
        <v>154</v>
      </c>
      <c r="H12" s="1"/>
      <c r="I12" s="1"/>
      <c r="J12" s="67" t="str">
        <f>_xlfn.CONCAT($I$2+INT((ROW()-3)/3), " Sp.")</f>
        <v>2022 Sp.</v>
      </c>
      <c r="K12" s="68"/>
      <c r="L12" s="68"/>
      <c r="M12" s="1"/>
      <c r="N12" s="67" t="str">
        <f>_xlfn.CONCAT($M$2+1+INT((ROW()-3)/3), " Sp.")</f>
        <v>2030 Sp.</v>
      </c>
      <c r="R12" t="s">
        <v>155</v>
      </c>
    </row>
    <row r="13" spans="1:27" ht="13.9">
      <c r="A13" s="80" t="s">
        <v>156</v>
      </c>
      <c r="G13" t="s">
        <v>157</v>
      </c>
      <c r="H13" s="1"/>
      <c r="I13" s="1"/>
      <c r="J13" s="67" t="str">
        <f>_xlfn.CONCAT($I$2+INT((ROW()-3)/3), " Su.")</f>
        <v>2022 Su.</v>
      </c>
      <c r="K13" s="68"/>
      <c r="L13" s="68"/>
      <c r="M13" s="1"/>
      <c r="N13" s="67" t="str">
        <f>_xlfn.CONCAT($M$2+1+INT((ROW()-3)/3), " Su.")</f>
        <v>2030 Su.</v>
      </c>
      <c r="R13" t="s">
        <v>158</v>
      </c>
    </row>
    <row r="14" spans="1:27" ht="13.9">
      <c r="A14" s="80" t="s">
        <v>159</v>
      </c>
      <c r="H14" s="1"/>
      <c r="I14" s="1"/>
      <c r="J14" s="67" t="str">
        <f>_xlfn.CONCAT($I$2+INT((ROW()-3)/3), " Fall")</f>
        <v>2022 Fall</v>
      </c>
      <c r="K14" s="68"/>
      <c r="L14" s="68"/>
      <c r="M14" s="1"/>
      <c r="N14" s="67" t="str">
        <f>_xlfn.CONCAT($M$2+1+INT((ROW()-3)/3), " Fall")</f>
        <v>2030 Fall</v>
      </c>
      <c r="R14" t="s">
        <v>160</v>
      </c>
    </row>
    <row r="15" spans="1:27" ht="13.9">
      <c r="A15" s="80" t="s">
        <v>161</v>
      </c>
      <c r="H15" s="1"/>
      <c r="I15" s="1"/>
      <c r="J15" s="67" t="str">
        <f>_xlfn.CONCAT($I$2+INT((ROW()-3)/3), " Sp.")</f>
        <v>2023 Sp.</v>
      </c>
      <c r="K15" s="68"/>
      <c r="L15" s="68"/>
      <c r="M15" s="1"/>
      <c r="N15" s="67" t="str">
        <f>_xlfn.CONCAT($M$2+1+INT((ROW()-3)/3), " Sp.")</f>
        <v>2031 Sp.</v>
      </c>
      <c r="R15" t="s">
        <v>162</v>
      </c>
    </row>
    <row r="16" spans="1:27" ht="13.9">
      <c r="A16" s="115" t="s">
        <v>163</v>
      </c>
      <c r="H16" s="1"/>
      <c r="I16" s="1"/>
      <c r="J16" s="67" t="str">
        <f>_xlfn.CONCAT($I$2+INT((ROW()-3)/3), " Su.")</f>
        <v>2023 Su.</v>
      </c>
      <c r="K16" s="68"/>
      <c r="L16" s="68"/>
      <c r="M16" s="1"/>
      <c r="N16" s="67" t="str">
        <f>_xlfn.CONCAT($M$2+1+INT((ROW()-3)/3), " Su.")</f>
        <v>2031 Su.</v>
      </c>
      <c r="R16" t="s">
        <v>164</v>
      </c>
    </row>
    <row r="17" spans="1:18" ht="13.9">
      <c r="A17" s="80" t="s">
        <v>165</v>
      </c>
      <c r="H17" s="1"/>
      <c r="I17" s="1"/>
      <c r="J17" s="67" t="str">
        <f>_xlfn.CONCAT($I$2+INT((ROW()-3)/3), " Fall")</f>
        <v>2023 Fall</v>
      </c>
      <c r="K17" s="68"/>
      <c r="L17" s="68"/>
      <c r="M17" s="1"/>
      <c r="N17" s="67" t="str">
        <f>_xlfn.CONCAT($M$2+1+INT((ROW()-3)/3), " Fall")</f>
        <v>2031 Fall</v>
      </c>
      <c r="R17" t="s">
        <v>166</v>
      </c>
    </row>
    <row r="18" spans="1:18" ht="13.9">
      <c r="A18" s="80" t="s">
        <v>167</v>
      </c>
      <c r="H18" s="1"/>
      <c r="I18" s="1"/>
      <c r="J18" s="67" t="str">
        <f>_xlfn.CONCAT($I$2+INT((ROW()-3)/3), " Sp.")</f>
        <v>2024 Sp.</v>
      </c>
      <c r="K18" s="68"/>
      <c r="L18" s="68"/>
      <c r="M18" s="1"/>
      <c r="N18" s="67" t="str">
        <f>_xlfn.CONCAT($M$2+1+INT((ROW()-3)/3), " Sp.")</f>
        <v>2032 Sp.</v>
      </c>
      <c r="R18" t="s">
        <v>168</v>
      </c>
    </row>
    <row r="19" spans="1:18" ht="13.9">
      <c r="A19" s="80" t="s">
        <v>169</v>
      </c>
      <c r="H19" s="1"/>
      <c r="I19" s="1"/>
      <c r="J19" s="67" t="str">
        <f>_xlfn.CONCAT($I$2+INT((ROW()-3)/3), " Su.")</f>
        <v>2024 Su.</v>
      </c>
      <c r="K19" s="68"/>
      <c r="L19" s="68"/>
      <c r="M19" s="1"/>
      <c r="N19" s="67" t="str">
        <f>_xlfn.CONCAT($M$2+1+INT((ROW()-3)/3), " Su.")</f>
        <v>2032 Su.</v>
      </c>
      <c r="R19" t="s">
        <v>170</v>
      </c>
    </row>
    <row r="20" spans="1:18" ht="13.9">
      <c r="A20" s="80" t="s">
        <v>171</v>
      </c>
      <c r="H20" s="1"/>
      <c r="I20" s="1"/>
      <c r="J20" s="67" t="str">
        <f>_xlfn.CONCAT($I$2+INT((ROW()-3)/3), " Fall")</f>
        <v>2024 Fall</v>
      </c>
      <c r="K20" s="68"/>
      <c r="L20" s="68"/>
      <c r="M20" s="1"/>
      <c r="N20" s="67" t="s">
        <v>172</v>
      </c>
      <c r="R20" t="s">
        <v>173</v>
      </c>
    </row>
    <row r="21" spans="1:18" ht="13.9">
      <c r="A21" s="115" t="s">
        <v>174</v>
      </c>
      <c r="H21" s="1"/>
      <c r="I21" s="1"/>
      <c r="J21" s="67" t="str">
        <f>_xlfn.CONCAT($I$2+INT((ROW()-3)/3), " Sp.")</f>
        <v>2025 Sp.</v>
      </c>
      <c r="K21" s="68"/>
      <c r="L21" s="68"/>
    </row>
    <row r="22" spans="1:18" ht="13.9">
      <c r="A22" s="82"/>
      <c r="H22" s="1"/>
      <c r="I22" s="1"/>
      <c r="J22" s="67" t="str">
        <f>_xlfn.CONCAT($I$2+INT((ROW()-3)/3), " Su.")</f>
        <v>2025 Su.</v>
      </c>
      <c r="K22" s="68"/>
      <c r="L22" s="68"/>
    </row>
    <row r="23" spans="1:18" ht="13.9">
      <c r="A23" s="81" t="s">
        <v>175</v>
      </c>
      <c r="H23" s="1"/>
      <c r="I23" s="1"/>
      <c r="J23" s="67" t="str">
        <f>_xlfn.CONCAT($I$2+INT((ROW()-3)/3), " Fall")</f>
        <v>2025 Fall</v>
      </c>
      <c r="K23" s="68"/>
      <c r="L23" s="68"/>
    </row>
    <row r="24" spans="1:18" ht="13.9">
      <c r="A24" s="81" t="s">
        <v>176</v>
      </c>
      <c r="H24" s="1"/>
      <c r="I24" s="1"/>
      <c r="J24" s="67" t="str">
        <f>_xlfn.CONCAT($I$2+INT((ROW()-3)/3), " Sp.")</f>
        <v>2026 Sp.</v>
      </c>
      <c r="K24" s="68"/>
      <c r="L24" s="68"/>
    </row>
    <row r="25" spans="1:18" ht="13.9">
      <c r="A25" s="80" t="s">
        <v>177</v>
      </c>
      <c r="H25" s="1"/>
      <c r="I25" s="1"/>
      <c r="J25" s="67" t="str">
        <f>_xlfn.CONCAT($I$2+INT((ROW()-3)/3), " Su.")</f>
        <v>2026 Su.</v>
      </c>
      <c r="K25" s="68"/>
      <c r="L25" s="68"/>
    </row>
    <row r="26" spans="1:18" ht="13.9">
      <c r="A26" s="80" t="s">
        <v>178</v>
      </c>
      <c r="H26" s="1"/>
      <c r="I26" s="1"/>
      <c r="J26" s="67" t="str">
        <f>_xlfn.CONCAT($I$2+INT((ROW()-3)/3), " Fall")</f>
        <v>2026 Fall</v>
      </c>
      <c r="K26" s="68"/>
      <c r="L26" s="68"/>
    </row>
    <row r="27" spans="1:18" ht="13.9">
      <c r="A27" s="80" t="s">
        <v>179</v>
      </c>
      <c r="H27" s="1"/>
      <c r="I27" s="1"/>
      <c r="J27" s="67" t="str">
        <f>_xlfn.CONCAT($I$2+INT((ROW()-3)/3), " Sp.")</f>
        <v>2027 Sp.</v>
      </c>
      <c r="K27" s="68"/>
      <c r="L27" s="68"/>
    </row>
    <row r="28" spans="1:18" ht="13.9">
      <c r="A28" s="116" t="s">
        <v>180</v>
      </c>
      <c r="H28" s="1"/>
      <c r="I28" s="1"/>
      <c r="J28" s="67" t="str">
        <f>_xlfn.CONCAT($I$2+INT((ROW()-3)/3), " Su.")</f>
        <v>2027 Su.</v>
      </c>
      <c r="K28" s="68"/>
      <c r="L28" s="68"/>
      <c r="M28" s="1"/>
      <c r="N28" s="1"/>
    </row>
    <row r="29" spans="1:18" ht="13.9">
      <c r="A29" s="83" t="s">
        <v>181</v>
      </c>
      <c r="H29" s="1"/>
      <c r="I29" s="1"/>
      <c r="J29" s="67" t="str">
        <f>_xlfn.CONCAT($I$2+INT((ROW()-3)/3), " Fall")</f>
        <v>2027 Fall</v>
      </c>
      <c r="K29" s="68"/>
      <c r="L29" s="68"/>
      <c r="M29" s="1"/>
      <c r="N29" s="1"/>
    </row>
    <row r="30" spans="1:18" ht="13.9">
      <c r="A30" s="80" t="s">
        <v>182</v>
      </c>
      <c r="H30" s="1"/>
      <c r="I30" s="1"/>
      <c r="J30" s="67" t="str">
        <f>_xlfn.CONCAT($I$2+INT((ROW()-3)/3), " Sp.")</f>
        <v>2028 Sp.</v>
      </c>
      <c r="K30" s="68"/>
      <c r="L30" s="68"/>
      <c r="M30" s="1"/>
      <c r="N30" s="1"/>
    </row>
    <row r="31" spans="1:18" ht="13.9">
      <c r="A31" s="80" t="s">
        <v>183</v>
      </c>
      <c r="H31" s="1"/>
      <c r="I31" s="1"/>
      <c r="J31" s="67" t="str">
        <f>_xlfn.CONCAT($I$2+INT((ROW()-3)/3), " Su.")</f>
        <v>2028 Su.</v>
      </c>
      <c r="K31" s="68"/>
      <c r="L31" s="68"/>
      <c r="M31" s="1"/>
      <c r="N31" s="1"/>
    </row>
    <row r="32" spans="1:18" ht="13.9">
      <c r="A32" s="80" t="s">
        <v>184</v>
      </c>
      <c r="H32" s="1"/>
      <c r="I32" s="1"/>
      <c r="J32" s="67" t="str">
        <f>_xlfn.CONCAT($I$2+INT((ROW()-3)/3), " Fall")</f>
        <v>2028 Fall</v>
      </c>
      <c r="K32" s="68"/>
      <c r="L32" s="68"/>
      <c r="M32" s="1"/>
      <c r="N32" s="1"/>
    </row>
    <row r="33" spans="1:18" ht="13.9">
      <c r="A33" s="80" t="s">
        <v>185</v>
      </c>
      <c r="H33" s="1"/>
      <c r="I33" s="1"/>
      <c r="J33" s="67" t="str">
        <f>_xlfn.CONCAT($I$2+INT((ROW()-3)/3), " Sp.")</f>
        <v>2029 Sp.</v>
      </c>
      <c r="K33" s="68"/>
      <c r="L33" s="68"/>
      <c r="M33" s="1"/>
      <c r="N33" s="1"/>
    </row>
    <row r="34" spans="1:18" ht="13.9">
      <c r="A34" s="80" t="s">
        <v>186</v>
      </c>
      <c r="H34" s="1"/>
      <c r="I34" s="1"/>
      <c r="J34" s="67" t="str">
        <f>_xlfn.CONCAT($I$2+INT((ROW()-3)/3), " Su.")</f>
        <v>2029 Su.</v>
      </c>
      <c r="K34" s="68"/>
      <c r="L34" s="68"/>
      <c r="M34" s="1"/>
      <c r="N34" s="1"/>
    </row>
    <row r="35" spans="1:18" ht="13.9">
      <c r="A35" s="80" t="s">
        <v>187</v>
      </c>
      <c r="H35" s="1"/>
      <c r="I35" s="1"/>
      <c r="J35" s="67" t="str">
        <f>_xlfn.CONCAT($I$2+INT((ROW()-3)/3), " Fall")</f>
        <v>2029 Fall</v>
      </c>
      <c r="K35" s="68"/>
      <c r="L35" s="68"/>
      <c r="M35" s="1"/>
      <c r="N35" s="1"/>
    </row>
    <row r="36" spans="1:18" ht="13.9">
      <c r="A36" s="80" t="s">
        <v>188</v>
      </c>
      <c r="I36" s="1"/>
      <c r="J36" s="67" t="str">
        <f>_xlfn.CONCAT($I$2+INT((ROW()-3)/3), " Sp.")</f>
        <v>2030 Sp.</v>
      </c>
      <c r="K36" s="68"/>
      <c r="L36" s="68"/>
    </row>
    <row r="37" spans="1:18" ht="13.9">
      <c r="A37" s="80" t="s">
        <v>189</v>
      </c>
      <c r="I37" s="1"/>
      <c r="J37" s="67" t="str">
        <f>_xlfn.CONCAT($I$2+INT((ROW()-3)/3), " Su.")</f>
        <v>2030 Su.</v>
      </c>
      <c r="K37" s="68"/>
      <c r="L37" s="68"/>
    </row>
    <row r="38" spans="1:18" ht="13.9">
      <c r="A38" s="80" t="s">
        <v>190</v>
      </c>
      <c r="J38" s="67" t="str">
        <f>_xlfn.CONCAT($I$2+INT((ROW()-3)/3), " Fall")</f>
        <v>2030 Fall</v>
      </c>
      <c r="K38" s="68"/>
      <c r="L38" s="68"/>
    </row>
    <row r="39" spans="1:18" ht="13.9">
      <c r="A39" s="81" t="s">
        <v>191</v>
      </c>
    </row>
    <row r="40" spans="1:18" ht="13.9">
      <c r="A40" s="80" t="s">
        <v>192</v>
      </c>
    </row>
    <row r="41" spans="1:18" ht="13.9">
      <c r="A41" s="80" t="s">
        <v>193</v>
      </c>
    </row>
    <row r="42" spans="1:18" ht="22.9">
      <c r="A42" s="115" t="s">
        <v>194</v>
      </c>
      <c r="H42" s="124" t="s">
        <v>195</v>
      </c>
      <c r="I42" s="124"/>
      <c r="J42" s="124"/>
      <c r="K42" s="124"/>
      <c r="L42" s="124"/>
      <c r="M42" s="124"/>
      <c r="N42" s="124"/>
      <c r="O42" s="124"/>
      <c r="P42" s="124"/>
      <c r="Q42" s="124"/>
      <c r="R42" s="124"/>
    </row>
    <row r="43" spans="1:18" ht="13.9">
      <c r="A43" s="115" t="s">
        <v>196</v>
      </c>
    </row>
    <row r="44" spans="1:18" ht="13.9">
      <c r="A44" s="115" t="s">
        <v>197</v>
      </c>
    </row>
    <row r="45" spans="1:18" ht="13.9">
      <c r="A45" s="115" t="s">
        <v>198</v>
      </c>
    </row>
    <row r="46" spans="1:18" ht="15">
      <c r="A46" s="115" t="s">
        <v>199</v>
      </c>
    </row>
    <row r="47" spans="1:18" ht="15">
      <c r="A47" s="115" t="s">
        <v>200</v>
      </c>
    </row>
    <row r="48" spans="1:18" ht="15">
      <c r="A48" s="115" t="s">
        <v>201</v>
      </c>
    </row>
    <row r="49" spans="1:1" ht="15">
      <c r="A49" s="115" t="s">
        <v>202</v>
      </c>
    </row>
    <row r="50" spans="1:1" ht="15">
      <c r="A50" s="81" t="s">
        <v>203</v>
      </c>
    </row>
    <row r="51" spans="1:1" ht="15">
      <c r="A51" s="115" t="s">
        <v>204</v>
      </c>
    </row>
    <row r="52" spans="1:1" ht="14.25">
      <c r="A52" s="80" t="s">
        <v>205</v>
      </c>
    </row>
    <row r="53" spans="1:1" ht="14.25">
      <c r="A53" s="80" t="s">
        <v>206</v>
      </c>
    </row>
    <row r="54" spans="1:1" ht="15">
      <c r="A54" s="115" t="s">
        <v>207</v>
      </c>
    </row>
    <row r="55" spans="1:1" ht="14.25">
      <c r="A55" s="80" t="s">
        <v>208</v>
      </c>
    </row>
    <row r="56" spans="1:1" ht="15">
      <c r="A56" s="115" t="s">
        <v>209</v>
      </c>
    </row>
    <row r="57" spans="1:1" ht="15">
      <c r="A57" s="115" t="s">
        <v>210</v>
      </c>
    </row>
    <row r="58" spans="1:1" ht="15">
      <c r="A58" s="115" t="s">
        <v>211</v>
      </c>
    </row>
    <row r="59" spans="1:1" ht="15">
      <c r="A59" s="115" t="s">
        <v>212</v>
      </c>
    </row>
    <row r="60" spans="1:1" ht="15">
      <c r="A60" s="115" t="s">
        <v>213</v>
      </c>
    </row>
    <row r="61" spans="1:1" ht="15">
      <c r="A61" s="81" t="s">
        <v>214</v>
      </c>
    </row>
    <row r="62" spans="1:1" ht="14.25">
      <c r="A62" s="80" t="s">
        <v>215</v>
      </c>
    </row>
    <row r="63" spans="1:1" ht="14.25">
      <c r="A63" s="80" t="s">
        <v>216</v>
      </c>
    </row>
    <row r="64" spans="1:1" ht="14.25">
      <c r="A64" s="80" t="s">
        <v>217</v>
      </c>
    </row>
    <row r="65" spans="1:1" ht="14.25">
      <c r="A65" s="80" t="s">
        <v>218</v>
      </c>
    </row>
    <row r="66" spans="1:1" ht="14.25">
      <c r="A66" s="80" t="s">
        <v>219</v>
      </c>
    </row>
    <row r="67" spans="1:1" ht="15">
      <c r="A67" s="115" t="s">
        <v>220</v>
      </c>
    </row>
    <row r="68" spans="1:1" ht="14.25">
      <c r="A68" s="80" t="s">
        <v>221</v>
      </c>
    </row>
    <row r="69" spans="1:1" ht="15">
      <c r="A69" s="115" t="s">
        <v>222</v>
      </c>
    </row>
    <row r="70" spans="1:1" ht="14.25">
      <c r="A70" s="84" t="s">
        <v>223</v>
      </c>
    </row>
    <row r="71" spans="1:1" ht="12.75"/>
    <row r="72" spans="1:1" ht="13.9">
      <c r="A72" s="80"/>
    </row>
    <row r="73" spans="1:1" ht="13.9">
      <c r="A73" s="80"/>
    </row>
    <row r="74" spans="1:1" ht="13.9">
      <c r="A74" s="82" t="s">
        <v>224</v>
      </c>
    </row>
    <row r="75" spans="1:1" ht="13.9">
      <c r="A75" s="83" t="s">
        <v>225</v>
      </c>
    </row>
    <row r="76" spans="1:1" ht="13.9">
      <c r="A76" s="83" t="s">
        <v>226</v>
      </c>
    </row>
    <row r="77" spans="1:1" ht="13.9">
      <c r="A77" s="83" t="s">
        <v>227</v>
      </c>
    </row>
    <row r="78" spans="1:1" ht="13.9">
      <c r="A78" s="83" t="s">
        <v>228</v>
      </c>
    </row>
    <row r="79" spans="1:1" ht="13.9">
      <c r="A79" s="83" t="s">
        <v>229</v>
      </c>
    </row>
    <row r="80" spans="1:1" ht="13.9">
      <c r="A80" s="116" t="s">
        <v>230</v>
      </c>
    </row>
    <row r="81" spans="1:1" ht="13.9">
      <c r="A81" s="83" t="s">
        <v>231</v>
      </c>
    </row>
    <row r="82" spans="1:1" ht="13.9">
      <c r="A82" s="83" t="s">
        <v>232</v>
      </c>
    </row>
    <row r="83" spans="1:1" ht="13.9">
      <c r="A83" s="83" t="s">
        <v>233</v>
      </c>
    </row>
    <row r="84" spans="1:1" ht="13.9">
      <c r="A84" s="83" t="s">
        <v>234</v>
      </c>
    </row>
    <row r="85" spans="1:1" ht="13.9">
      <c r="A85" s="83" t="s">
        <v>235</v>
      </c>
    </row>
    <row r="86" spans="1:1" ht="13.9">
      <c r="A86" s="80" t="s">
        <v>236</v>
      </c>
    </row>
    <row r="87" spans="1:1" ht="13.9">
      <c r="A87" s="83" t="s">
        <v>237</v>
      </c>
    </row>
    <row r="88" spans="1:1" ht="13.9">
      <c r="A88" s="83" t="s">
        <v>238</v>
      </c>
    </row>
    <row r="89" spans="1:1" ht="13.9">
      <c r="A89" s="83" t="s">
        <v>239</v>
      </c>
    </row>
    <row r="90" spans="1:1" ht="13.9">
      <c r="A90" s="83" t="s">
        <v>240</v>
      </c>
    </row>
    <row r="91" spans="1:1" ht="13.9">
      <c r="A91" s="83" t="s">
        <v>241</v>
      </c>
    </row>
    <row r="92" spans="1:1" ht="13.9">
      <c r="A92" s="83" t="s">
        <v>161</v>
      </c>
    </row>
    <row r="93" spans="1:1" ht="13.9">
      <c r="A93" s="80" t="s">
        <v>242</v>
      </c>
    </row>
    <row r="94" spans="1:1" ht="13.9">
      <c r="A94" s="83" t="s">
        <v>243</v>
      </c>
    </row>
    <row r="95" spans="1:1" ht="13.9">
      <c r="A95" s="115" t="s">
        <v>244</v>
      </c>
    </row>
    <row r="96" spans="1:1" ht="13.9">
      <c r="A96" s="83" t="s">
        <v>245</v>
      </c>
    </row>
    <row r="97" spans="1:1" ht="13.9">
      <c r="A97" s="116" t="s">
        <v>246</v>
      </c>
    </row>
    <row r="98" spans="1:1" ht="13.9">
      <c r="A98" s="80" t="s">
        <v>247</v>
      </c>
    </row>
    <row r="99" spans="1:1" ht="13.9">
      <c r="A99" s="80" t="s">
        <v>248</v>
      </c>
    </row>
    <row r="100" spans="1:1" ht="13.9">
      <c r="A100" s="115" t="s">
        <v>249</v>
      </c>
    </row>
    <row r="101" spans="1:1" ht="13.9">
      <c r="A101" s="80" t="s">
        <v>250</v>
      </c>
    </row>
    <row r="102" spans="1:1" ht="13.9">
      <c r="A102" s="80" t="s">
        <v>251</v>
      </c>
    </row>
    <row r="103" spans="1:1" ht="13.9">
      <c r="A103" s="115" t="s">
        <v>252</v>
      </c>
    </row>
    <row r="104" spans="1:1" ht="13.9">
      <c r="A104" s="80" t="s">
        <v>253</v>
      </c>
    </row>
    <row r="105" spans="1:1" ht="13.9">
      <c r="A105" s="115" t="s">
        <v>254</v>
      </c>
    </row>
    <row r="106" spans="1:1" ht="13.9">
      <c r="A106" s="115" t="s">
        <v>255</v>
      </c>
    </row>
    <row r="107" spans="1:1" ht="13.9">
      <c r="A107" s="115" t="s">
        <v>256</v>
      </c>
    </row>
    <row r="108" spans="1:1" ht="14.45">
      <c r="A108" s="84" t="s">
        <v>223</v>
      </c>
    </row>
  </sheetData>
  <protectedRanges>
    <protectedRange sqref="B14:G1048576 A1:A20 A110:A1048576 B1:F13 A22:A70 A72:A108" name="Range1"/>
    <protectedRange sqref="I2 M2 P2:P5 R2:R20" name="Range2"/>
    <protectedRange sqref="G9:G11" name="Range1_2"/>
    <protectedRange sqref="G1" name="Range1_1_1"/>
    <protectedRange sqref="G12:G13" name="Range1_4"/>
    <protectedRange sqref="G2 G5" name="Range1_1_4"/>
    <protectedRange sqref="G3:G4 G6" name="Range1_1_1_4"/>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29642A87-10BA-489B-86D2-E97B72FF65B6}"/>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2026-07-02T13:13:08Z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