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https://aupedu.sharepoint.com/sites/AcademicCatalogRevisionTracking/Shared Documents/General/2025-2026 Academic Catalog Update/Degree Worksheets/UDG Majors/"/>
    </mc:Choice>
  </mc:AlternateContent>
  <xr:revisionPtr revIDLastSave="87" documentId="8_{F6B8B7B9-466A-44E9-AF62-96BC618A4D62}" xr6:coauthVersionLast="47" xr6:coauthVersionMax="47" xr10:uidLastSave="{B0685555-70AD-4196-97AC-CBC8F603C91E}"/>
  <bookViews>
    <workbookView xWindow="-108" yWindow="-108" windowWidth="23256" windowHeight="12456" xr2:uid="{00000000-000D-0000-FFFF-FFFF00000000}"/>
  </bookViews>
  <sheets>
    <sheet name="Degree Planning Worksheet" sheetId="1" r:id="rId1"/>
    <sheet name="Advising &amp; Policy Info" sheetId="7" r:id="rId2"/>
    <sheet name="Lists" sheetId="6" r:id="rId3"/>
  </sheets>
  <definedNames>
    <definedName name="Early">#REF!</definedName>
    <definedName name="Experiential">#REF!</definedName>
    <definedName name="Falls">Lists!$T$2:$T$8</definedName>
    <definedName name="future_terms">Lists!$N$2:$N$20</definedName>
    <definedName name="MathOption">#REF!</definedName>
    <definedName name="Option">#REF!</definedName>
    <definedName name="OtherOption">#REF!</definedName>
    <definedName name="_xlnm.Print_Area" localSheetId="0">'Degree Planning Worksheet'!$C$3:$K$73</definedName>
    <definedName name="Recent">#REF!</definedName>
    <definedName name="Terms">Lists!$J$2:$J$38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 i="1" l="1"/>
  <c r="I2" i="6" l="1"/>
  <c r="J29" i="6" s="1"/>
  <c r="M2" i="6"/>
  <c r="K5" i="1"/>
  <c r="K4" i="1"/>
  <c r="K3" i="1"/>
  <c r="K2" i="1"/>
  <c r="J32" i="6" l="1"/>
  <c r="J31" i="6"/>
  <c r="J18" i="6"/>
  <c r="J19" i="6"/>
  <c r="J30" i="6"/>
  <c r="J33" i="6"/>
  <c r="J34" i="6"/>
  <c r="L5" i="1"/>
  <c r="L2" i="1"/>
  <c r="J35" i="6"/>
  <c r="J36" i="6"/>
  <c r="X4" i="6"/>
  <c r="N4" i="6"/>
  <c r="N5" i="6"/>
  <c r="N6" i="6"/>
  <c r="N7" i="6"/>
  <c r="N8" i="6"/>
  <c r="N9" i="6"/>
  <c r="AA4" i="6"/>
  <c r="AA5" i="6"/>
  <c r="AA2" i="6"/>
  <c r="U8" i="6"/>
  <c r="J12" i="6"/>
  <c r="W3" i="6"/>
  <c r="J14" i="6"/>
  <c r="J15" i="6"/>
  <c r="Z5" i="6"/>
  <c r="U3" i="6"/>
  <c r="J37" i="6"/>
  <c r="N3" i="6"/>
  <c r="J38" i="6"/>
  <c r="N2" i="6"/>
  <c r="T2" i="6"/>
  <c r="J10" i="6"/>
  <c r="U2" i="6"/>
  <c r="J11" i="6"/>
  <c r="U7" i="6"/>
  <c r="J13" i="6"/>
  <c r="Z2" i="6"/>
  <c r="J16" i="6"/>
  <c r="Z4" i="6"/>
  <c r="X2" i="6"/>
  <c r="W4" i="6"/>
  <c r="U6" i="6"/>
  <c r="U4" i="6"/>
  <c r="J17" i="6"/>
  <c r="Z3" i="6"/>
  <c r="X3" i="6"/>
  <c r="N18" i="6"/>
  <c r="J2" i="6"/>
  <c r="J22" i="6"/>
  <c r="T8" i="6"/>
  <c r="N17" i="6"/>
  <c r="J3" i="6"/>
  <c r="J23" i="6"/>
  <c r="T7" i="6"/>
  <c r="N16" i="6"/>
  <c r="J4" i="6"/>
  <c r="J24" i="6"/>
  <c r="T6" i="6"/>
  <c r="N15" i="6"/>
  <c r="U5" i="6"/>
  <c r="J25" i="6"/>
  <c r="N14" i="6"/>
  <c r="J26" i="6"/>
  <c r="N13" i="6"/>
  <c r="J7" i="6"/>
  <c r="J27" i="6"/>
  <c r="N12" i="6"/>
  <c r="J8" i="6"/>
  <c r="J28" i="6"/>
  <c r="W2" i="6"/>
  <c r="N11" i="6"/>
  <c r="X5" i="6"/>
  <c r="AA3" i="6"/>
  <c r="J20" i="6"/>
  <c r="N19" i="6"/>
  <c r="J21" i="6"/>
  <c r="J5" i="6"/>
  <c r="T5" i="6"/>
  <c r="J6" i="6"/>
  <c r="T4" i="6"/>
  <c r="T3" i="6"/>
  <c r="J9" i="6"/>
  <c r="W5" i="6"/>
  <c r="N10" i="6"/>
  <c r="K6"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<sst xmlns="http://schemas.openxmlformats.org/spreadsheetml/2006/main" count="311" uniqueCount="168">
  <si>
    <t>B.A. in Creative Writing</t>
  </si>
  <si>
    <t>Credits calculator</t>
  </si>
  <si>
    <t>Student's notes</t>
  </si>
  <si>
    <t>Remaining</t>
  </si>
  <si>
    <t>In progress</t>
  </si>
  <si>
    <t>The minimum amount of credits to graduate is 128</t>
  </si>
  <si>
    <t xml:space="preserve">Student's Name: </t>
  </si>
  <si>
    <t xml:space="preserve">Student ID: </t>
  </si>
  <si>
    <t>Earned</t>
  </si>
  <si>
    <t>Second Major:</t>
  </si>
  <si>
    <t>Matriculation Year:</t>
  </si>
  <si>
    <t>Transferred</t>
  </si>
  <si>
    <t>Minor(s):</t>
  </si>
  <si>
    <t>Exp. Graduation Term:</t>
  </si>
  <si>
    <t>Total</t>
  </si>
  <si>
    <r>
      <rPr>
        <b/>
        <sz val="16"/>
        <color rgb="FFFFFFFF"/>
        <rFont val="Arial"/>
      </rPr>
      <t>Course Requirements</t>
    </r>
    <r>
      <rPr>
        <b/>
        <sz val="16"/>
        <color rgb="FFE26B0A"/>
        <rFont val="Arial"/>
      </rPr>
      <t xml:space="preserve"> (prerequisites in parentheses)</t>
    </r>
  </si>
  <si>
    <t>Planned Semester</t>
  </si>
  <si>
    <t>Semester Completed</t>
  </si>
  <si>
    <t>Grade</t>
  </si>
  <si>
    <t>Credits</t>
  </si>
  <si>
    <t>Status</t>
  </si>
  <si>
    <r>
      <rPr>
        <b/>
        <sz val="10"/>
        <color rgb="FFFFFFFF"/>
        <rFont val="Arial"/>
        <family val="2"/>
      </rPr>
      <t xml:space="preserve">Advising Notes
</t>
    </r>
    <r>
      <rPr>
        <sz val="10"/>
        <color rgb="FFFFFFFF"/>
        <rFont val="Arial"/>
        <family val="2"/>
      </rPr>
      <t>(waiver, substitution, overlap, etc.)</t>
    </r>
  </si>
  <si>
    <r>
      <rPr>
        <sz val="20"/>
        <color rgb="FF000000"/>
        <rFont val="Arial"/>
        <family val="2"/>
      </rPr>
      <t xml:space="preserve">Global Liberal ARTS </t>
    </r>
    <r>
      <rPr>
        <b/>
        <sz val="20"/>
        <color rgb="FF000000"/>
        <rFont val="Arial"/>
        <family val="2"/>
      </rPr>
      <t xml:space="preserve">Core Curriculum </t>
    </r>
    <r>
      <rPr>
        <sz val="20"/>
        <color rgb="FF000000"/>
        <rFont val="Arial"/>
        <family val="2"/>
      </rPr>
      <t>(GLACC)</t>
    </r>
  </si>
  <si>
    <t xml:space="preserve">
</t>
  </si>
  <si>
    <t>Double-coded courses may satisfy only one GLACC requirement (for example a CCDI course counts only once for either CCD or CCI). Minimum grade accepted C-</t>
  </si>
  <si>
    <t>Integrative Inquiry (CCI)</t>
  </si>
  <si>
    <t>Course type CCI (FirstBridge)</t>
  </si>
  <si>
    <t>Select term</t>
  </si>
  <si>
    <t>Course type CCI</t>
  </si>
  <si>
    <t>Course type CCI: at least one course @ AUP (transfer students)</t>
  </si>
  <si>
    <r>
      <rPr>
        <b/>
        <sz val="11"/>
        <color rgb="FF000000"/>
        <rFont val="Arial"/>
        <family val="2"/>
      </rPr>
      <t xml:space="preserve">Experiential Learning (CCX). </t>
    </r>
    <r>
      <rPr>
        <u/>
        <sz val="11"/>
        <color rgb="FF000000"/>
        <rFont val="Arial"/>
        <family val="2"/>
      </rPr>
      <t>Must be taken at AUP</t>
    </r>
    <r>
      <rPr>
        <sz val="11"/>
        <color rgb="FF000000"/>
        <rFont val="Arial"/>
        <family val="2"/>
      </rPr>
      <t>.</t>
    </r>
  </si>
  <si>
    <t>Course type CCX, registered internship, or completion of the GPS Program</t>
  </si>
  <si>
    <t>Select grade</t>
  </si>
  <si>
    <t>???</t>
  </si>
  <si>
    <r>
      <rPr>
        <b/>
        <sz val="11"/>
        <color rgb="FF000000"/>
        <rFont val="Arial"/>
        <family val="2"/>
      </rPr>
      <t>Research, Interpretation and Writing</t>
    </r>
    <r>
      <rPr>
        <sz val="11"/>
        <color rgb="FF000000"/>
        <rFont val="Arial"/>
        <family val="2"/>
      </rPr>
      <t xml:space="preserve"> (CCR)                                                 </t>
    </r>
  </si>
  <si>
    <r>
      <t xml:space="preserve">EN1010: College Writing </t>
    </r>
    <r>
      <rPr>
        <sz val="11"/>
        <color theme="9" tint="-0.249977111117893"/>
        <rFont val="Arial"/>
        <family val="2"/>
      </rPr>
      <t>(EN1000 or placement)</t>
    </r>
  </si>
  <si>
    <r>
      <rPr>
        <sz val="11"/>
        <color rgb="FF000000"/>
        <rFont val="Arial"/>
      </rPr>
      <t xml:space="preserve">EN2020CCE: Writing &amp; Criticism </t>
    </r>
    <r>
      <rPr>
        <sz val="11"/>
        <color rgb="FFE26B0A"/>
        <rFont val="Arial"/>
      </rPr>
      <t>(EN1010 or placement)</t>
    </r>
  </si>
  <si>
    <t>Digital Literacy and Communication (CCD)</t>
  </si>
  <si>
    <t>Course type CCD</t>
  </si>
  <si>
    <t>Quantitative Reasoning (CCM)</t>
  </si>
  <si>
    <t>Course type CCM</t>
  </si>
  <si>
    <t xml:space="preserve">CCM Math Placement </t>
  </si>
  <si>
    <t>select Math Placement</t>
  </si>
  <si>
    <t>Core Curriculum Math (CCM) requirement waived?</t>
  </si>
  <si>
    <t>select one option from the dropdown list</t>
  </si>
  <si>
    <t>Experimental Reasoning (CCS)</t>
  </si>
  <si>
    <t>Any course coded CCS (must enroll in 4CR lecture AND associated 0CR lab)</t>
  </si>
  <si>
    <t>Expression française (FR)</t>
  </si>
  <si>
    <t xml:space="preserve">FR1100: Elementary French Language and Culture </t>
  </si>
  <si>
    <r>
      <rPr>
        <sz val="11"/>
        <color rgb="FF000000"/>
        <rFont val="Arial"/>
      </rPr>
      <t xml:space="preserve">FR1200CCF: Elementary French Language and Culture II </t>
    </r>
    <r>
      <rPr>
        <sz val="11"/>
        <color rgb="FFE26B0A"/>
        <rFont val="Arial"/>
      </rPr>
      <t>(FR1100 or placement)</t>
    </r>
  </si>
  <si>
    <r>
      <t xml:space="preserve">Major Requirements </t>
    </r>
    <r>
      <rPr>
        <sz val="14"/>
        <color rgb="FF000000"/>
        <rFont val="Arial"/>
        <family val="2"/>
      </rPr>
      <t>(42 credits / 46 credits for Honors, Minimum Grade C-)</t>
    </r>
  </si>
  <si>
    <r>
      <rPr>
        <sz val="10"/>
        <color rgb="FF000000"/>
        <rFont val="Arial"/>
        <family val="2"/>
      </rPr>
      <t xml:space="preserve">Note that  core courses in </t>
    </r>
    <r>
      <rPr>
        <b/>
        <sz val="10"/>
        <color rgb="FFFF0000"/>
        <rFont val="Arial"/>
        <family val="2"/>
      </rPr>
      <t>bolded red</t>
    </r>
    <r>
      <rPr>
        <sz val="10"/>
        <color rgb="FF000000"/>
        <rFont val="Arial"/>
        <family val="2"/>
      </rPr>
      <t xml:space="preserve"> are not offered every semester - please check both the second tab of this worksheet and the Course Catalog for further information</t>
    </r>
  </si>
  <si>
    <t xml:space="preserve">CL1025CCI: The World, the Text &amp; the Critic I </t>
  </si>
  <si>
    <t xml:space="preserve">CL1050: The World, the Text &amp; the Critic II </t>
  </si>
  <si>
    <t>CL/EN2100CCR: Introduction to Creative Writing: A Cross-Genre Workshop</t>
  </si>
  <si>
    <t>CL2094 or CL3400</t>
  </si>
  <si>
    <r>
      <t xml:space="preserve">CL/EN4000: Advanced Creative Writing Projects </t>
    </r>
    <r>
      <rPr>
        <sz val="11"/>
        <color theme="9" tint="-0.249977111117893"/>
        <rFont val="Arial"/>
        <family val="2"/>
      </rPr>
      <t>(CL/EN2100(CCR))</t>
    </r>
  </si>
  <si>
    <r>
      <t xml:space="preserve">CL/EN4075CCC: Portfolio - 2 credits </t>
    </r>
    <r>
      <rPr>
        <sz val="11"/>
        <color theme="9" tint="-0.249977111117893"/>
        <rFont val="Arial"/>
        <family val="2"/>
      </rPr>
      <t>(senior + [CL or CW major])</t>
    </r>
  </si>
  <si>
    <t>Genre Elective</t>
  </si>
  <si>
    <t>CLxxxx</t>
  </si>
  <si>
    <t>Professional Writing Elective</t>
  </si>
  <si>
    <t>CL/EN4095INPR: Senior Creative Project (senior) - for Honors</t>
  </si>
  <si>
    <t>Open Electives / Minor</t>
  </si>
  <si>
    <t>REQUIRED SUBMISSIONS</t>
  </si>
  <si>
    <t>Remarks</t>
  </si>
  <si>
    <t xml:space="preserve">Submit a Junior Degree Check </t>
  </si>
  <si>
    <t>3rd year</t>
  </si>
  <si>
    <t xml:space="preserve">Submit a Degree Application </t>
  </si>
  <si>
    <t>4th year</t>
  </si>
  <si>
    <t>Advising Record Notes (what was discussed, with whom, when, etc.)</t>
  </si>
  <si>
    <t>For the most up-to-date degree requirements, please see the academic catalog. Should there be any discrepancies, the official degree requirements are those as listed in the academic catalog.</t>
  </si>
  <si>
    <t>Creative Writing - Advising Information</t>
  </si>
  <si>
    <r>
      <rPr>
        <b/>
        <sz val="12"/>
        <color rgb="FF000000"/>
        <rFont val="Arial"/>
      </rPr>
      <t>Departmental Honors</t>
    </r>
    <r>
      <rPr>
        <b/>
        <sz val="10"/>
        <color rgb="FF000000"/>
        <rFont val="Arial"/>
      </rPr>
      <t xml:space="preserve">: </t>
    </r>
    <r>
      <rPr>
        <sz val="10"/>
        <color rgb="FF000000"/>
        <rFont val="Arial"/>
      </rPr>
      <t>The department offers honors options to particularly motivated students; there is no GPA requirement. Honors students in Creative Writing - Creative Arts Track must write a senior creative project.</t>
    </r>
  </si>
  <si>
    <t>Course Frequency (subject to change):</t>
  </si>
  <si>
    <t xml:space="preserve">The department has a rich choice of elective offerings, but they are not generally offered with a particular regularity. </t>
  </si>
  <si>
    <t>Offered in the fall</t>
  </si>
  <si>
    <t>CL/FM2028: The Art of Screenwriting</t>
  </si>
  <si>
    <t>CL/EN3200: Fiction Writing Workshop</t>
  </si>
  <si>
    <t>Offered in the spring</t>
  </si>
  <si>
    <t xml:space="preserve">CL/FR3400: Literary Translation &amp; Creative Writing </t>
  </si>
  <si>
    <t>General Academic Policy</t>
  </si>
  <si>
    <t>Global Liberal Arts Core Curriculum Requirements:</t>
  </si>
  <si>
    <r>
      <rPr>
        <b/>
        <sz val="10"/>
        <color rgb="FF000000"/>
        <rFont val="Arial"/>
      </rPr>
      <t xml:space="preserve">Your four Integrative Inquiry courses (course codes CCI, CCDI, CCIR, CCIM) must:
- Be in at least two different disciplines
- Be outside of the major discipline, unless you are double majoring.
- Not count simultaneously for a major requirement
</t>
    </r>
    <r>
      <rPr>
        <sz val="10"/>
        <color rgb="FF000000"/>
        <rFont val="Arial"/>
      </rPr>
      <t>a.</t>
    </r>
    <r>
      <rPr>
        <b/>
        <sz val="10"/>
        <color rgb="FF000000"/>
        <rFont val="Arial"/>
      </rPr>
      <t xml:space="preserve"> Integrative Inquiry and Minor Courses:</t>
    </r>
    <r>
      <rPr>
        <sz val="10"/>
        <color rgb="FF000000"/>
        <rFont val="Arial"/>
      </rPr>
      <t xml:space="preserve"> Integrative Inquiry courses may double count with a student’s minor(s).
b. </t>
    </r>
    <r>
      <rPr>
        <b/>
        <sz val="10"/>
        <color rgb="FF000000"/>
        <rFont val="Arial"/>
      </rPr>
      <t>Integrative Inquiry and FirstBridge courses:</t>
    </r>
    <r>
      <rPr>
        <sz val="10"/>
        <color rgb="FF000000"/>
        <rFont val="Arial"/>
      </rPr>
      <t xml:space="preserve"> FirstBridge courses count towards Integrative Inquiry regardless of the student’s major discipline. It is important to note that FirstBridge courses may not apply to a student’s major. 
c. </t>
    </r>
    <r>
      <rPr>
        <b/>
        <sz val="10"/>
        <color rgb="FF000000"/>
        <rFont val="Arial"/>
      </rPr>
      <t>Integrative Inquiry for double majors:</t>
    </r>
    <r>
      <rPr>
        <sz val="10"/>
        <color rgb="FF000000"/>
        <rFont val="Arial"/>
      </rPr>
      <t xml:space="preserve"> Courses fulfilling the requirements of one major can be used to satisfy the Integrative Inquiry requirement. Integrative Inquiry courses must be in at least two different disciplines, only one of which can be a major discipline. 
d. </t>
    </r>
    <r>
      <rPr>
        <b/>
        <sz val="10"/>
        <color rgb="FF000000"/>
        <rFont val="Arial"/>
      </rPr>
      <t xml:space="preserve">Integrative Inquiry for interdisciplinary majors: </t>
    </r>
    <r>
      <rPr>
        <sz val="10"/>
        <color rgb="FF000000"/>
        <rFont val="Arial"/>
      </rPr>
      <t xml:space="preserve">Students doing an interdisciplinary major* may fulfil the Integrative Inquiry requirement with CCI coded courses taken in any discipline beyond the major requirements.
</t>
    </r>
    <r>
      <rPr>
        <b/>
        <sz val="10"/>
        <color rgb="FF000000"/>
        <rFont val="Arial"/>
      </rPr>
      <t xml:space="preserve">*Interdisciplinary majors: 1) Politics, Philosophy and Economics 2) History, Law, and Society 3) Gender, Sexuality, and Society 4) Environmental Studies 5) Middle East Pluralities 6) Math and Computer Science.
</t>
    </r>
    <r>
      <rPr>
        <sz val="10"/>
        <color rgb="FF000000"/>
        <rFont val="Arial"/>
      </rPr>
      <t>e.</t>
    </r>
    <r>
      <rPr>
        <b/>
        <sz val="10"/>
        <color rgb="FF000000"/>
        <rFont val="Arial"/>
      </rPr>
      <t xml:space="preserve"> Students with transfer courses having been granted  Integrative Inquiry (CCI) equivalency</t>
    </r>
    <r>
      <rPr>
        <sz val="10"/>
        <color rgb="FF000000"/>
        <rFont val="Arial"/>
      </rPr>
      <t xml:space="preserve"> must complete at least one (1) Integrative Inquiry (CCI) course at AUP.
</t>
    </r>
  </si>
  <si>
    <r>
      <rPr>
        <sz val="10"/>
        <color rgb="FF000000"/>
        <rFont val="Arial"/>
        <family val="2"/>
      </rPr>
      <t xml:space="preserve">GLACC courses other than Integrative Inquiry (CCI): </t>
    </r>
    <r>
      <rPr>
        <b/>
        <sz val="10"/>
        <color rgb="FF000000"/>
        <rFont val="Arial"/>
        <family val="2"/>
      </rPr>
      <t>courses that fulfill any other GLACC requirement may also be applied to majors and/or minors.</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</si>
  <si>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</si>
  <si>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color rgb="FF000000"/>
        <rFont val="Arial"/>
        <family val="2"/>
      </rPr>
      <t>Courses with a double GLACC code</t>
    </r>
    <r>
      <rPr>
        <sz val="10"/>
        <color rgb="FF000000"/>
        <rFont val="Arial"/>
        <family val="2"/>
      </rPr>
      <t xml:space="preserve"> (eg. CCIX) can be used to fulfill only ONE requirement.</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</si>
  <si>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</si>
  <si>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</si>
  <si>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</si>
  <si>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</si>
  <si>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</si>
  <si>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</si>
  <si>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</si>
  <si>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</si>
  <si>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color rgb="FF000000"/>
        <rFont val="Arial"/>
        <family val="2"/>
      </rPr>
      <t xml:space="preserve">Additional transfer course policies:
</t>
    </r>
    <r>
      <rPr>
        <sz val="10"/>
        <color rgb="FF000000"/>
        <rFont val="Arial"/>
        <family val="2"/>
      </rPr>
      <t xml:space="preserve">-No more than </t>
    </r>
    <r>
      <rPr>
        <b/>
        <sz val="10"/>
        <color rgb="FF000000"/>
        <rFont val="Arial"/>
        <family val="2"/>
      </rPr>
      <t>64 transfer credits</t>
    </r>
    <r>
      <rPr>
        <sz val="10"/>
        <color rgb="FF000000"/>
        <rFont val="Arial"/>
        <family val="2"/>
      </rPr>
      <t xml:space="preserve"> (pre- and post-matriculation combined) can be used towards a degree.
-Once </t>
    </r>
    <r>
      <rPr>
        <b/>
        <sz val="10"/>
        <color rgb="FF000000"/>
        <rFont val="Arial"/>
        <family val="2"/>
      </rPr>
      <t>matriculated</t>
    </r>
    <r>
      <rPr>
        <sz val="10"/>
        <color rgb="FF000000"/>
        <rFont val="Arial"/>
        <family val="2"/>
      </rPr>
      <t xml:space="preserve">, AUP students may transfer in a maximum of </t>
    </r>
    <r>
      <rPr>
        <b/>
        <sz val="10"/>
        <color rgb="FF000000"/>
        <rFont val="Arial"/>
        <family val="2"/>
      </rPr>
      <t>18 credits</t>
    </r>
    <r>
      <rPr>
        <sz val="10"/>
        <color rgb="FF000000"/>
        <rFont val="Arial"/>
        <family val="2"/>
      </rPr>
      <t xml:space="preserve"> from sources </t>
    </r>
    <r>
      <rPr>
        <b/>
        <sz val="10"/>
        <color rgb="FF000000"/>
        <rFont val="Arial"/>
        <family val="2"/>
      </rPr>
      <t>other than AUP study abroad programs</t>
    </r>
    <r>
      <rPr>
        <sz val="10"/>
        <color rgb="FF000000"/>
        <rFont val="Arial"/>
        <family val="2"/>
      </rPr>
      <t>;</t>
    </r>
    <r>
      <rPr>
        <b/>
        <sz val="10"/>
        <color rgb="FF000000"/>
        <rFont val="Arial"/>
        <family val="2"/>
      </rPr>
      <t xml:space="preserve"> </t>
    </r>
    <r>
      <rPr>
        <sz val="10"/>
        <color rgb="FF000000"/>
        <rFont val="Arial"/>
        <family val="2"/>
      </rPr>
      <t xml:space="preserve">a maximum of </t>
    </r>
    <r>
      <rPr>
        <b/>
        <sz val="10"/>
        <color rgb="FF000000"/>
        <rFont val="Arial"/>
        <family val="2"/>
      </rPr>
      <t xml:space="preserve">36 credits </t>
    </r>
    <r>
      <rPr>
        <sz val="10"/>
        <color rgb="FF000000"/>
        <rFont val="Arial"/>
        <family val="2"/>
      </rPr>
      <t>from</t>
    </r>
    <r>
      <rPr>
        <b/>
        <sz val="10"/>
        <color rgb="FF000000"/>
        <rFont val="Arial"/>
        <family val="2"/>
      </rPr>
      <t xml:space="preserve"> </t>
    </r>
    <r>
      <rPr>
        <sz val="10"/>
        <color rgb="FF000000"/>
        <rFont val="Arial"/>
        <family val="2"/>
      </rPr>
      <t>an</t>
    </r>
    <r>
      <rPr>
        <b/>
        <sz val="10"/>
        <color rgb="FF000000"/>
        <rFont val="Arial"/>
        <family val="2"/>
      </rPr>
      <t xml:space="preserve"> AUP study abroad program</t>
    </r>
    <r>
      <rPr>
        <sz val="10"/>
        <color rgb="FF000000"/>
        <rFont val="Arial"/>
        <family val="2"/>
      </rPr>
      <t xml:space="preserve">; -OR- a </t>
    </r>
    <r>
      <rPr>
        <b/>
        <sz val="10"/>
        <color rgb="FF000000"/>
        <rFont val="Arial"/>
        <family val="2"/>
      </rPr>
      <t>total of 36 credits</t>
    </r>
    <r>
      <rPr>
        <sz val="10"/>
        <color rgb="FF000000"/>
        <rFont val="Arial"/>
        <family val="2"/>
      </rPr>
      <t xml:space="preserve"> from AUP study abroad programs and other sources (with a maximum of 18 credits from other sources). A student’s </t>
    </r>
    <r>
      <rPr>
        <b/>
        <sz val="10"/>
        <color rgb="FF000000"/>
        <rFont val="Arial"/>
        <family val="2"/>
      </rPr>
      <t>final 16 credits</t>
    </r>
    <r>
      <rPr>
        <sz val="10"/>
        <color rgb="FF000000"/>
        <rFont val="Arial"/>
        <family val="2"/>
      </rPr>
      <t xml:space="preserve"> prior to graduation must be completed </t>
    </r>
    <r>
      <rPr>
        <b/>
        <sz val="10"/>
        <color rgb="FF000000"/>
        <rFont val="Arial"/>
        <family val="2"/>
      </rPr>
      <t>at AUP</t>
    </r>
    <r>
      <rPr>
        <sz val="10"/>
        <color rgb="FF000000"/>
        <rFont val="Arial"/>
        <family val="2"/>
      </rPr>
      <t>.</t>
    </r>
  </si>
  <si>
    <r>
      <rPr>
        <b/>
        <sz val="10"/>
        <color rgb="FF000000"/>
        <rFont val="Arial"/>
        <family val="2"/>
      </rPr>
      <t xml:space="preserve">Internships: </t>
    </r>
    <r>
      <rPr>
        <sz val="10"/>
        <color rgb="FF000000"/>
        <rFont val="Arial"/>
        <family val="2"/>
      </rPr>
      <t xml:space="preserve">Students who have a minimum of 32 credits and a minimum 2.0 GPA may register an internship. 0-credit internships do not add credits to the degree total, but they can be used to fulfill the Experiential Learning (CCX) requirement. Students may wish to pay per credit to have an internship registered for credit. A maximum of 4 credits from internships can be counted towards the degree. Please see the Internship pages on the website for further information. All internships can be registered at any point in the year, but the internship MUST be registered before it can begin.
</t>
    </r>
  </si>
  <si>
    <t>Combined Bachelors /Masters Degrees</t>
  </si>
  <si>
    <t>Step 1: Update Degree Worksheet</t>
  </si>
  <si>
    <t>To begin the application process, candidates must have junior status and have prepared a degree worksheet that clearly lays out the student’s plan to complete the requirements of their bachelor’s degree while including 8 credits of master's course work during their senior year. Students who have not yet done so must also submit a Junior Degree Check (JDC) at this time.</t>
  </si>
  <si>
    <t>Step 2: Complete an Expression of Interest form.</t>
  </si>
  <si>
    <t>Interested applicants should complete the Expression of Interest form and upload their completed Degree Worksheet and a copy of their transcript (downloaded from their Student Portal) to the form.</t>
  </si>
  <si>
    <t>Step 3: Meet with Program Director.</t>
  </si>
  <si>
    <t>The Expression of Interest form and the accompanying documents are reviewed by the Program Director, who contacts the student to arrange a meeting.</t>
  </si>
  <si>
    <t>Step 4: Apply for provisional acceptance.</t>
  </si>
  <si>
    <t xml:space="preserve">Interested candidates then submit an application to the Admissions Office for provisional acceptance. They must submit their Junior Degree Check beforehand and provide evidence of having done so. Candidates will indicate their graduate course preferences for the first semester at this time. </t>
  </si>
  <si>
    <t>Step 4: Enroll into master courses in the senior year.</t>
  </si>
  <si>
    <t>Once provisionally accepted into the Bachelor’s/Master’s Program, students will be enrolled into their first master course during the first semester of their senior year by the Office of the Registrar. The Office of the Registrar will make every effort to enroll the student into their first-choice course, depending on space availability.</t>
  </si>
  <si>
    <t>Step 5: Receive formal acceptance.</t>
  </si>
  <si>
    <t xml:space="preserve">Upon successful completion of first master course, the Master Program Director will evaluate the student’s dossier and issue a letter of confirmation of formal acceptance into the program, allowing the student to enroll in the second master course the final undergraduate semester.  </t>
  </si>
  <si>
    <t> </t>
  </si>
  <si>
    <t>- Select Math Placement -</t>
  </si>
  <si>
    <t>Terms</t>
  </si>
  <si>
    <t>Future_terms</t>
  </si>
  <si>
    <t>Years</t>
  </si>
  <si>
    <t>Grades</t>
  </si>
  <si>
    <t>Falls</t>
  </si>
  <si>
    <t>Springs</t>
  </si>
  <si>
    <t>Even Falls</t>
  </si>
  <si>
    <t>Even Springs</t>
  </si>
  <si>
    <t>odd Falls</t>
  </si>
  <si>
    <t>OddSpring</t>
  </si>
  <si>
    <t>CL/EN3100: The Poetic Experience: A Writing Workshop</t>
  </si>
  <si>
    <t>Placed MA1005 or MA0900 (waiver test)</t>
  </si>
  <si>
    <t>start with</t>
  </si>
  <si>
    <t>1st Year</t>
  </si>
  <si>
    <t>A</t>
  </si>
  <si>
    <t>CCM Equivalency with transfer credits</t>
  </si>
  <si>
    <t>2nd Year</t>
  </si>
  <si>
    <t>A-</t>
  </si>
  <si>
    <t>CL/EN3300: Creative Non-Fiction: Crafting Personal Narratives</t>
  </si>
  <si>
    <t>Placed into MA0900 (Algebra test)</t>
  </si>
  <si>
    <t>3rd Year</t>
  </si>
  <si>
    <t>B+</t>
  </si>
  <si>
    <t>Placed into MA1020CCM Stats (Algebra test)</t>
  </si>
  <si>
    <t>4th Year</t>
  </si>
  <si>
    <t>B</t>
  </si>
  <si>
    <t>CM1850CCX: Magazine Journalism Practicum - 2 credits</t>
  </si>
  <si>
    <t>Placed into MA1020CCM Stats or MA1025CCM Precalc (Algebra test)</t>
  </si>
  <si>
    <t>B-</t>
  </si>
  <si>
    <t>CM1852CCX: Video News Practicum - 2 credits</t>
  </si>
  <si>
    <t>Placed into MA1030CCM Calc (Precalc test)</t>
  </si>
  <si>
    <t>C+</t>
  </si>
  <si>
    <t>CL3020: Production, Creation, Translation, Publication</t>
  </si>
  <si>
    <t>Precalc test not validated - must take algebra test</t>
  </si>
  <si>
    <t>C</t>
  </si>
  <si>
    <t>CL3035: Contemporary World Literature</t>
  </si>
  <si>
    <t>MUST TAKE WAIVER TEST!!!</t>
  </si>
  <si>
    <t>C-</t>
  </si>
  <si>
    <t>CL3098CCX: Internship 'Editing, Publication &amp; Cultural Administration' - variable credit</t>
  </si>
  <si>
    <t>D+</t>
  </si>
  <si>
    <t>CM3850INPR: Editorship - variable credit</t>
  </si>
  <si>
    <t>D</t>
  </si>
  <si>
    <t>D-</t>
  </si>
  <si>
    <t xml:space="preserve"> - Select CL2094 or CL3400 - </t>
  </si>
  <si>
    <t>F</t>
  </si>
  <si>
    <r>
      <t>CL2094: French Fiction Now: Traduire Le Roman Fancais Contemp. (</t>
    </r>
    <r>
      <rPr>
        <i/>
        <sz val="10"/>
        <rFont val="Arial"/>
        <family val="2"/>
      </rPr>
      <t>FR1300CCI</t>
    </r>
    <r>
      <rPr>
        <sz val="10"/>
        <rFont val="Arial"/>
        <family val="2"/>
      </rPr>
      <t>)</t>
    </r>
  </si>
  <si>
    <t>AP</t>
  </si>
  <si>
    <r>
      <rPr>
        <sz val="10"/>
        <color rgb="FF000000"/>
        <rFont val="Arial"/>
      </rPr>
      <t>CL3400: Literary Translation And Creative Writing (</t>
    </r>
    <r>
      <rPr>
        <i/>
        <sz val="10"/>
        <color rgb="FF000000"/>
        <rFont val="Arial"/>
      </rPr>
      <t>FR1200(CCF)</t>
    </r>
    <r>
      <rPr>
        <sz val="10"/>
        <color rgb="FF000000"/>
        <rFont val="Arial"/>
      </rPr>
      <t>)</t>
    </r>
  </si>
  <si>
    <t>NA</t>
  </si>
  <si>
    <t>CR</t>
  </si>
  <si>
    <t>NC</t>
  </si>
  <si>
    <t>Yes</t>
  </si>
  <si>
    <t>N/A</t>
  </si>
  <si>
    <t>No - must take math</t>
  </si>
  <si>
    <t>W</t>
  </si>
  <si>
    <t>&gt; 6 years</t>
  </si>
  <si>
    <t>AU</t>
  </si>
  <si>
    <t>Do not change values in gray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</si>
</sst>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theme="1"/>
      <name val="Arial"/>
      <family val="2"/>
    </font>
    <font>
      <sz val="11"/>
      <color theme="1"/>
      <name val="Arial"/>
      <family val="2"/>
    </font>
    <font>
      <b/>
      <sz val="18"/>
      <color rgb="FF273B8B"/>
      <name val="Arial"/>
      <family val="2"/>
    </font>
    <font>
      <b/>
      <sz val="10"/>
      <color theme="0"/>
      <name val="Arial"/>
      <family val="2"/>
    </font>
    <font>
      <b/>
      <sz val="12"/>
      <color theme="0"/>
      <name val="Arial"/>
      <family val="2"/>
    </font>
    <font>
      <sz val="11"/>
      <color theme="0"/>
      <name val="Arial"/>
      <family val="2"/>
    </font>
    <font>
      <sz val="11"/>
      <color rgb="FF000000"/>
      <name val="Arial"/>
      <family val="2"/>
    </font>
    <font>
      <b/>
      <sz val="11"/>
      <color rgb="FF000000"/>
      <name val="Arial"/>
      <family val="2"/>
    </font>
    <font>
      <sz val="20"/>
      <color rgb="FF000000"/>
      <name val="Arial"/>
      <family val="2"/>
    </font>
    <font>
      <b/>
      <sz val="20"/>
      <color rgb="FF000000"/>
      <name val="Arial"/>
      <family val="2"/>
    </font>
    <font>
      <i/>
      <sz val="10"/>
      <name val="Arial"/>
      <family val="2"/>
    </font>
    <font>
      <b/>
      <sz val="14"/>
      <name val="Arial"/>
      <family val="2"/>
    </font>
    <font>
      <sz val="14"/>
      <name val="Arial"/>
      <family val="2"/>
    </font>
    <font>
      <sz val="11"/>
      <color theme="9" tint="-0.249977111117893"/>
      <name val="Arial"/>
      <family val="2"/>
    </font>
    <font>
      <b/>
      <sz val="9"/>
      <name val="Arial"/>
      <family val="2"/>
    </font>
    <font>
      <b/>
      <sz val="10"/>
      <color rgb="FFFFFFFF"/>
      <name val="Arial"/>
      <family val="2"/>
    </font>
    <font>
      <sz val="10"/>
      <color rgb="FFFFFFFF"/>
      <name val="Arial"/>
      <family val="2"/>
    </font>
    <font>
      <sz val="14"/>
      <color rgb="FF000000"/>
      <name val="Arial"/>
      <family val="2"/>
    </font>
    <font>
      <sz val="18"/>
      <color rgb="FFFF0000"/>
      <name val="Arial"/>
      <family val="2"/>
    </font>
    <font>
      <sz val="10"/>
      <color theme="1" tint="0.499984740745262"/>
      <name val="Arial"/>
      <family val="2"/>
    </font>
    <font>
      <sz val="10"/>
      <color rgb="FF000000"/>
      <name val="Arial"/>
      <family val="2"/>
    </font>
    <font>
      <u/>
      <sz val="10"/>
      <color theme="10"/>
      <name val="Arial"/>
      <family val="2"/>
    </font>
    <font>
      <sz val="11"/>
      <color theme="3"/>
      <name val="Arial"/>
      <family val="2"/>
    </font>
    <font>
      <b/>
      <sz val="28"/>
      <name val="Arial"/>
      <family val="2"/>
    </font>
    <font>
      <u/>
      <sz val="14"/>
      <color theme="10"/>
      <name val="Arial"/>
      <family val="2"/>
    </font>
    <font>
      <u/>
      <sz val="11"/>
      <color rgb="FF000000"/>
      <name val="Arial"/>
      <family val="2"/>
    </font>
    <font>
      <b/>
      <sz val="14"/>
      <color rgb="FF000000"/>
      <name val="Arial"/>
      <family val="2"/>
    </font>
    <font>
      <i/>
      <sz val="11"/>
      <name val="Arial"/>
      <family val="2"/>
    </font>
    <font>
      <b/>
      <sz val="16"/>
      <name val="Arial"/>
      <family val="2"/>
    </font>
    <font>
      <b/>
      <sz val="10"/>
      <color rgb="FF000000"/>
      <name val="Arial"/>
      <family val="2"/>
    </font>
    <font>
      <b/>
      <sz val="10"/>
      <color rgb="FFFF0000"/>
      <name val="Arial"/>
      <family val="2"/>
    </font>
    <font>
      <b/>
      <sz val="11"/>
      <color rgb="FFFF0000"/>
      <name val="Arial"/>
      <family val="2"/>
    </font>
    <font>
      <b/>
      <sz val="10"/>
      <color rgb="FF000000"/>
      <name val="Arial"/>
    </font>
    <font>
      <sz val="10"/>
      <color rgb="FF000000"/>
      <name val="Arial"/>
    </font>
    <font>
      <i/>
      <sz val="10"/>
      <color rgb="FF000000"/>
      <name val="Arial"/>
    </font>
    <font>
      <b/>
      <sz val="12"/>
      <color rgb="FF000000"/>
      <name val="Arial"/>
    </font>
    <font>
      <sz val="9"/>
      <color theme="5" tint="-0.249977111117893"/>
      <name val="Arial"/>
      <family val="2"/>
    </font>
    <font>
      <b/>
      <sz val="16"/>
      <color rgb="FFFFFFFF"/>
      <name val="Arial"/>
    </font>
    <font>
      <b/>
      <sz val="16"/>
      <color rgb="FFE26B0A"/>
      <name val="Arial"/>
    </font>
    <font>
      <b/>
      <sz val="16"/>
      <color theme="0"/>
      <name val="Arial"/>
    </font>
    <font>
      <sz val="11"/>
      <color rgb="FF000000"/>
      <name val="Arial"/>
    </font>
    <font>
      <sz val="11"/>
      <color rgb="FFE26B0A"/>
      <name val="Arial"/>
    </font>
  </fonts>
  <fills count="2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E8DDEB"/>
        <bgColor indexed="64"/>
      </patternFill>
    </fill>
    <fill>
      <patternFill patternType="solid">
        <fgColor rgb="FFFFEBD6"/>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CCC0DA"/>
        <bgColor rgb="FF000000"/>
      </patternFill>
    </fill>
    <fill>
      <patternFill patternType="solid">
        <fgColor rgb="FFE4DFEC"/>
        <bgColor rgb="FF000000"/>
      </patternFill>
    </fill>
    <fill>
      <patternFill patternType="solid">
        <fgColor theme="9" tint="0.79998168889431442"/>
        <bgColor indexed="64"/>
      </patternFill>
    </fill>
    <fill>
      <patternFill patternType="solid">
        <fgColor theme="9" tint="0.59999389629810485"/>
        <bgColor indexed="64"/>
      </patternFill>
    </fill>
  </fills>
  <borders count="10">
    <border>
      <left/>
      <right/>
      <top/>
      <bottom/>
      <diagonal/>
    </border>
    <border>
      <left/>
      <right/>
      <top/>
      <bottom style="medium">
        <color indexed="64"/>
      </bottom>
      <diagonal/>
    </border>
    <border>
      <left/>
      <right/>
      <top style="thin">
        <color theme="4" tint="-0.249977111117893"/>
      </top>
      <bottom/>
      <diagonal/>
    </border>
    <border>
      <left/>
      <right/>
      <top style="thin">
        <color theme="7" tint="-0.249977111117893"/>
      </top>
      <bottom/>
      <diagonal/>
    </border>
    <border>
      <left/>
      <right/>
      <top style="thin">
        <color rgb="FFFFDD7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s>
  <cellStyleXfs count="2">
    <xf numFmtId="0" fontId="0" fillId="0" borderId="0"/>
    <xf numFmtId="0" fontId="30" fillId="0" borderId="0" applyNumberFormat="0" applyFill="0" applyBorder="0" applyAlignment="0" applyProtection="0"/>
  </cellStyleXfs>
  <cellXfs count="168">
    <xf numFmtId="0" fontId="0" fillId="0" borderId="0" xfId="0"/>
    <xf numFmtId="0" fontId="4" fillId="0" borderId="0" xfId="0" applyFont="1"/>
    <xf numFmtId="0" fontId="1" fillId="5" borderId="0" xfId="0" applyFont="1" applyFill="1"/>
    <xf numFmtId="0" fontId="1" fillId="0" borderId="0" xfId="0" applyFont="1"/>
    <xf numFmtId="0" fontId="9" fillId="9" borderId="0" xfId="0" applyFont="1" applyFill="1" applyAlignment="1">
      <alignment vertical="center" wrapText="1"/>
    </xf>
    <xf numFmtId="0" fontId="1" fillId="12" borderId="0" xfId="0" applyFont="1" applyFill="1" applyAlignment="1">
      <alignment vertical="center"/>
    </xf>
    <xf numFmtId="0" fontId="1" fillId="12" borderId="0" xfId="0" applyFont="1" applyFill="1" applyAlignment="1">
      <alignment horizontal="left" vertical="center"/>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vertical="center"/>
    </xf>
    <xf numFmtId="0" fontId="9" fillId="9" borderId="0" xfId="0" applyFont="1" applyFill="1" applyAlignment="1">
      <alignment horizontal="left" vertical="center" wrapText="1"/>
    </xf>
    <xf numFmtId="0" fontId="12" fillId="11" borderId="0" xfId="0" applyFont="1" applyFill="1" applyAlignment="1" applyProtection="1">
      <alignment horizontal="center" vertical="center"/>
      <protection locked="0"/>
    </xf>
    <xf numFmtId="0" fontId="6" fillId="11" borderId="0" xfId="0" applyFont="1" applyFill="1" applyAlignment="1">
      <alignment horizontal="center" vertical="center"/>
    </xf>
    <xf numFmtId="0" fontId="14" fillId="11" borderId="0" xfId="0" applyFont="1" applyFill="1" applyAlignment="1">
      <alignment vertical="center"/>
    </xf>
    <xf numFmtId="0" fontId="5" fillId="6" borderId="0" xfId="0" applyFont="1" applyFill="1" applyAlignment="1">
      <alignment horizontal="center" vertical="center"/>
    </xf>
    <xf numFmtId="0" fontId="9" fillId="9" borderId="0" xfId="0" applyFont="1" applyFill="1" applyAlignment="1">
      <alignment vertical="center"/>
    </xf>
    <xf numFmtId="0" fontId="9" fillId="9" borderId="0" xfId="0" applyFont="1" applyFill="1" applyAlignment="1">
      <alignment horizontal="left" vertical="center"/>
    </xf>
    <xf numFmtId="0" fontId="5" fillId="6" borderId="0" xfId="0" applyFont="1" applyFill="1" applyAlignment="1">
      <alignment vertical="center"/>
    </xf>
    <xf numFmtId="0" fontId="13" fillId="11" borderId="0" xfId="0" applyFont="1" applyFill="1" applyAlignment="1">
      <alignment horizontal="center" vertical="center"/>
    </xf>
    <xf numFmtId="0" fontId="13" fillId="11" borderId="0" xfId="0" applyFont="1" applyFill="1" applyAlignment="1">
      <alignment horizontal="left" vertical="center"/>
    </xf>
    <xf numFmtId="0" fontId="18" fillId="6" borderId="0" xfId="0" applyFont="1" applyFill="1" applyAlignment="1">
      <alignment horizontal="left" vertical="center"/>
    </xf>
    <xf numFmtId="0" fontId="6" fillId="6" borderId="0" xfId="0" applyFont="1" applyFill="1" applyAlignment="1">
      <alignment horizontal="left" vertical="center"/>
    </xf>
    <xf numFmtId="0" fontId="5" fillId="13" borderId="0" xfId="0" applyFont="1" applyFill="1" applyAlignment="1">
      <alignment horizontal="right" vertical="center"/>
    </xf>
    <xf numFmtId="0" fontId="9" fillId="9" borderId="0" xfId="0" applyFont="1" applyFill="1" applyAlignment="1">
      <alignment horizontal="center" vertical="center"/>
    </xf>
    <xf numFmtId="0" fontId="5" fillId="13" borderId="0" xfId="0" applyFont="1" applyFill="1" applyAlignment="1">
      <alignment horizontal="center" vertical="center"/>
    </xf>
    <xf numFmtId="0" fontId="12" fillId="11" borderId="0" xfId="0" applyFont="1" applyFill="1" applyAlignment="1">
      <alignment horizontal="center" vertical="center" wrapText="1"/>
    </xf>
    <xf numFmtId="0" fontId="6" fillId="13" borderId="0" xfId="0" applyFont="1" applyFill="1" applyAlignment="1">
      <alignment vertical="center" wrapText="1"/>
    </xf>
    <xf numFmtId="0" fontId="6" fillId="16" borderId="0" xfId="0" applyFont="1" applyFill="1" applyAlignment="1">
      <alignment horizontal="center" vertical="center"/>
    </xf>
    <xf numFmtId="0" fontId="6" fillId="16" borderId="1" xfId="0" applyFont="1" applyFill="1" applyBorder="1" applyAlignment="1">
      <alignment horizontal="center" vertical="center"/>
    </xf>
    <xf numFmtId="0" fontId="6" fillId="13" borderId="0" xfId="0" applyFont="1" applyFill="1" applyAlignment="1">
      <alignment horizontal="right" vertical="center"/>
    </xf>
    <xf numFmtId="0" fontId="6" fillId="13" borderId="1" xfId="0" applyFont="1" applyFill="1" applyBorder="1" applyAlignment="1">
      <alignment horizontal="right" vertical="center"/>
    </xf>
    <xf numFmtId="0" fontId="19" fillId="12" borderId="0" xfId="0" applyFont="1" applyFill="1" applyAlignment="1">
      <alignment horizontal="left" vertical="center"/>
    </xf>
    <xf numFmtId="0" fontId="19" fillId="12" borderId="0" xfId="0" applyFont="1" applyFill="1" applyAlignment="1">
      <alignment horizontal="center" vertical="center" wrapText="1"/>
    </xf>
    <xf numFmtId="0" fontId="6" fillId="11" borderId="0" xfId="0" applyFont="1" applyFill="1" applyAlignment="1">
      <alignment vertical="center"/>
    </xf>
    <xf numFmtId="0" fontId="4" fillId="11" borderId="0" xfId="0" applyFont="1" applyFill="1" applyAlignment="1">
      <alignment vertical="center"/>
    </xf>
    <xf numFmtId="0" fontId="5" fillId="11" borderId="0" xfId="0" applyFont="1" applyFill="1" applyAlignment="1">
      <alignment vertical="center"/>
    </xf>
    <xf numFmtId="0" fontId="3" fillId="0" borderId="0" xfId="0" applyFont="1" applyAlignment="1" applyProtection="1">
      <alignment vertical="center"/>
      <protection locked="0"/>
    </xf>
    <xf numFmtId="0" fontId="3" fillId="17" borderId="0" xfId="0" applyFont="1" applyFill="1" applyAlignment="1" applyProtection="1">
      <alignment vertical="center"/>
      <protection locked="0"/>
    </xf>
    <xf numFmtId="0" fontId="6" fillId="17" borderId="0" xfId="0" applyFont="1" applyFill="1" applyAlignment="1">
      <alignment horizontal="center" vertical="center"/>
    </xf>
    <xf numFmtId="0" fontId="3" fillId="17" borderId="0" xfId="0" applyFont="1" applyFill="1" applyAlignment="1" applyProtection="1">
      <alignment horizontal="left" vertical="center"/>
      <protection locked="0"/>
    </xf>
    <xf numFmtId="0" fontId="6" fillId="7" borderId="0" xfId="0" applyFont="1" applyFill="1" applyAlignment="1" applyProtection="1">
      <alignment vertical="center"/>
      <protection locked="0"/>
    </xf>
    <xf numFmtId="0" fontId="3" fillId="8" borderId="0" xfId="0" applyFont="1" applyFill="1" applyAlignment="1" applyProtection="1">
      <alignment horizontal="left" vertical="center"/>
      <protection locked="0"/>
    </xf>
    <xf numFmtId="0" fontId="3" fillId="8" borderId="0" xfId="0" applyFont="1" applyFill="1" applyAlignment="1" applyProtection="1">
      <alignment vertical="center"/>
      <protection locked="0"/>
    </xf>
    <xf numFmtId="0" fontId="6" fillId="8" borderId="0" xfId="0" applyFont="1" applyFill="1" applyAlignment="1">
      <alignment horizontal="center" vertical="center"/>
    </xf>
    <xf numFmtId="0" fontId="20" fillId="4" borderId="2" xfId="0" applyFont="1" applyFill="1" applyBorder="1" applyAlignment="1">
      <alignment horizontal="left" vertical="center"/>
    </xf>
    <xf numFmtId="0" fontId="5" fillId="4" borderId="2" xfId="0" applyFont="1" applyFill="1" applyBorder="1" applyAlignment="1">
      <alignment horizontal="left" vertical="center" wrapText="1"/>
    </xf>
    <xf numFmtId="0" fontId="20" fillId="15" borderId="3" xfId="0" applyFont="1" applyFill="1" applyBorder="1" applyAlignment="1">
      <alignment horizontal="left" vertical="center"/>
    </xf>
    <xf numFmtId="0" fontId="5" fillId="15" borderId="3" xfId="0" applyFont="1" applyFill="1" applyBorder="1" applyAlignment="1">
      <alignment horizontal="left" vertical="center" wrapText="1"/>
    </xf>
    <xf numFmtId="0" fontId="5" fillId="15" borderId="3" xfId="0" applyFont="1" applyFill="1" applyBorder="1" applyAlignment="1">
      <alignment horizontal="center" vertical="center" wrapText="1"/>
    </xf>
    <xf numFmtId="0" fontId="5" fillId="15" borderId="3" xfId="0" applyFont="1" applyFill="1" applyBorder="1" applyAlignment="1">
      <alignment horizontal="left" vertical="center"/>
    </xf>
    <xf numFmtId="0" fontId="5" fillId="4" borderId="0" xfId="0" applyFont="1" applyFill="1" applyAlignment="1">
      <alignment horizontal="left" vertical="center" wrapText="1"/>
    </xf>
    <xf numFmtId="0" fontId="5" fillId="4" borderId="0" xfId="0" applyFont="1" applyFill="1" applyAlignment="1">
      <alignment horizontal="left" vertical="center"/>
    </xf>
    <xf numFmtId="0" fontId="5" fillId="15" borderId="0" xfId="0" applyFont="1" applyFill="1" applyAlignment="1">
      <alignment horizontal="left" vertical="center" wrapText="1"/>
    </xf>
    <xf numFmtId="0" fontId="5" fillId="14" borderId="0" xfId="0" applyFont="1" applyFill="1" applyAlignment="1">
      <alignment vertical="center"/>
    </xf>
    <xf numFmtId="0" fontId="5" fillId="15" borderId="0" xfId="0" applyFont="1" applyFill="1" applyAlignment="1">
      <alignment horizontal="left" vertical="center"/>
    </xf>
    <xf numFmtId="0" fontId="3" fillId="18" borderId="0" xfId="0" applyFont="1" applyFill="1" applyAlignment="1" applyProtection="1">
      <alignment horizontal="left" vertical="center"/>
      <protection locked="0"/>
    </xf>
    <xf numFmtId="0" fontId="3" fillId="18" borderId="0" xfId="0" applyFont="1" applyFill="1" applyAlignment="1" applyProtection="1">
      <alignment vertical="center"/>
      <protection locked="0"/>
    </xf>
    <xf numFmtId="0" fontId="6" fillId="18" borderId="0" xfId="0" applyFont="1" applyFill="1" applyAlignment="1">
      <alignment horizontal="center" vertical="center"/>
    </xf>
    <xf numFmtId="0" fontId="23" fillId="0" borderId="0" xfId="0" applyFont="1" applyAlignment="1">
      <alignment horizontal="center" vertical="center"/>
    </xf>
    <xf numFmtId="0" fontId="8" fillId="7" borderId="0" xfId="0" applyFont="1" applyFill="1" applyAlignment="1" applyProtection="1">
      <alignment horizontal="center" vertical="center"/>
      <protection locked="0"/>
    </xf>
    <xf numFmtId="0" fontId="6" fillId="7" borderId="0" xfId="0" applyFont="1" applyFill="1" applyAlignment="1">
      <alignment vertical="center"/>
    </xf>
    <xf numFmtId="0" fontId="21" fillId="12" borderId="0" xfId="0" applyFont="1" applyFill="1" applyAlignment="1">
      <alignment horizontal="left" vertical="center"/>
    </xf>
    <xf numFmtId="0" fontId="5" fillId="14" borderId="4" xfId="0" applyFont="1" applyFill="1" applyBorder="1" applyAlignment="1">
      <alignment vertical="center"/>
    </xf>
    <xf numFmtId="0" fontId="5" fillId="14" borderId="4" xfId="0" applyFont="1" applyFill="1" applyBorder="1" applyAlignment="1">
      <alignment horizontal="center" vertical="center"/>
    </xf>
    <xf numFmtId="0" fontId="16" fillId="9" borderId="0" xfId="0" applyFont="1" applyFill="1" applyAlignment="1">
      <alignment horizontal="left" vertical="center"/>
    </xf>
    <xf numFmtId="0" fontId="28" fillId="10" borderId="0" xfId="0" applyFont="1" applyFill="1"/>
    <xf numFmtId="0" fontId="28" fillId="0" borderId="0" xfId="0" applyFont="1"/>
    <xf numFmtId="0" fontId="0" fillId="0" borderId="0" xfId="0" applyAlignment="1">
      <alignment horizontal="right"/>
    </xf>
    <xf numFmtId="0" fontId="1" fillId="0" borderId="0" xfId="0" applyFont="1" applyAlignment="1">
      <alignment horizontal="center"/>
    </xf>
    <xf numFmtId="0" fontId="29" fillId="0" borderId="0" xfId="0" applyFont="1" applyAlignment="1">
      <alignment horizontal="right"/>
    </xf>
    <xf numFmtId="0" fontId="5" fillId="6" borderId="0" xfId="0" applyFont="1" applyFill="1" applyAlignment="1">
      <alignment horizontal="center" vertical="center" wrapText="1"/>
    </xf>
    <xf numFmtId="0" fontId="30" fillId="0" borderId="0" xfId="1" applyAlignment="1">
      <alignment horizontal="center" vertical="center"/>
    </xf>
    <xf numFmtId="0" fontId="33" fillId="19" borderId="0" xfId="1" applyFont="1" applyFill="1" applyAlignment="1">
      <alignment horizontal="center" vertical="center"/>
    </xf>
    <xf numFmtId="0" fontId="5" fillId="13" borderId="0" xfId="0" applyFont="1" applyFill="1" applyAlignment="1">
      <alignment horizontal="center" vertical="center" wrapText="1"/>
    </xf>
    <xf numFmtId="0" fontId="5" fillId="13" borderId="0" xfId="0" applyFont="1" applyFill="1" applyAlignment="1">
      <alignment vertical="center" wrapText="1"/>
    </xf>
    <xf numFmtId="0" fontId="28" fillId="20" borderId="0" xfId="0" applyFont="1" applyFill="1" applyAlignment="1">
      <alignment horizontal="left"/>
    </xf>
    <xf numFmtId="0" fontId="35" fillId="4" borderId="2" xfId="0" applyFont="1" applyFill="1" applyBorder="1" applyAlignment="1">
      <alignment horizontal="left" vertical="center"/>
    </xf>
    <xf numFmtId="0" fontId="6" fillId="0" borderId="0" xfId="0" applyFont="1"/>
    <xf numFmtId="0" fontId="5" fillId="0" borderId="0" xfId="0" applyFont="1"/>
    <xf numFmtId="0" fontId="5" fillId="0" borderId="0" xfId="0" applyFont="1" applyAlignment="1" applyProtection="1">
      <alignment vertical="center"/>
      <protection hidden="1"/>
    </xf>
    <xf numFmtId="0" fontId="6" fillId="0" borderId="0" xfId="0" applyFont="1" applyAlignment="1" applyProtection="1">
      <alignment vertical="center"/>
      <protection hidden="1"/>
    </xf>
    <xf numFmtId="0" fontId="36" fillId="0" borderId="0" xfId="0" applyFont="1"/>
    <xf numFmtId="0" fontId="1" fillId="0" borderId="0" xfId="0" quotePrefix="1" applyFont="1"/>
    <xf numFmtId="0" fontId="0" fillId="0" borderId="0" xfId="0" applyAlignment="1">
      <alignment horizontal="left" vertical="center" wrapText="1"/>
    </xf>
    <xf numFmtId="0" fontId="37" fillId="0" borderId="0" xfId="0" applyFont="1" applyAlignment="1">
      <alignment horizontal="left" vertical="center" wrapText="1"/>
    </xf>
    <xf numFmtId="0" fontId="0" fillId="0" borderId="0" xfId="0" applyAlignment="1">
      <alignment horizontal="left" vertical="center"/>
    </xf>
    <xf numFmtId="0" fontId="1" fillId="6" borderId="5" xfId="0" applyFont="1" applyFill="1" applyBorder="1" applyAlignment="1">
      <alignment horizontal="left" vertical="center" wrapText="1"/>
    </xf>
    <xf numFmtId="0" fontId="0" fillId="9" borderId="6" xfId="0" applyFill="1" applyBorder="1" applyAlignment="1">
      <alignment vertical="center" wrapText="1"/>
    </xf>
    <xf numFmtId="0" fontId="4" fillId="9" borderId="6" xfId="0" applyFont="1" applyFill="1" applyBorder="1" applyAlignment="1">
      <alignment vertical="center" wrapText="1"/>
    </xf>
    <xf numFmtId="0" fontId="4" fillId="9" borderId="7"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21" borderId="5" xfId="0" applyFont="1" applyFill="1" applyBorder="1" applyAlignment="1">
      <alignment horizontal="left" vertical="center" wrapText="1"/>
    </xf>
    <xf numFmtId="0" fontId="0" fillId="8" borderId="6" xfId="0" applyFill="1" applyBorder="1" applyAlignment="1">
      <alignment vertical="center" wrapText="1"/>
    </xf>
    <xf numFmtId="0" fontId="4" fillId="8" borderId="6" xfId="0" applyFont="1" applyFill="1" applyBorder="1" applyAlignment="1">
      <alignment vertical="center" wrapText="1"/>
    </xf>
    <xf numFmtId="0" fontId="4" fillId="8" borderId="7" xfId="0" applyFont="1" applyFill="1" applyBorder="1" applyAlignment="1">
      <alignment vertical="center" wrapText="1"/>
    </xf>
    <xf numFmtId="0" fontId="1" fillId="7" borderId="5" xfId="0" applyFont="1" applyFill="1" applyBorder="1" applyAlignment="1">
      <alignment horizontal="left" vertical="center" wrapText="1"/>
    </xf>
    <xf numFmtId="0" fontId="0" fillId="10" borderId="6" xfId="0" applyFill="1" applyBorder="1" applyAlignment="1">
      <alignment vertical="center" wrapText="1"/>
    </xf>
    <xf numFmtId="0" fontId="4" fillId="10" borderId="6" xfId="0" applyFont="1" applyFill="1" applyBorder="1" applyAlignment="1">
      <alignment vertical="center" wrapText="1"/>
    </xf>
    <xf numFmtId="0" fontId="1" fillId="22" borderId="0" xfId="0" applyFont="1" applyFill="1"/>
    <xf numFmtId="0" fontId="1" fillId="23" borderId="0" xfId="0" applyFont="1" applyFill="1"/>
    <xf numFmtId="0" fontId="4" fillId="23" borderId="0" xfId="0" applyFont="1" applyFill="1" applyAlignment="1">
      <alignment wrapText="1"/>
    </xf>
    <xf numFmtId="0" fontId="0" fillId="23" borderId="0" xfId="0" applyFill="1" applyAlignment="1">
      <alignment wrapText="1"/>
    </xf>
    <xf numFmtId="0" fontId="0" fillId="23" borderId="0" xfId="0" applyFill="1"/>
    <xf numFmtId="0" fontId="0" fillId="24" borderId="8" xfId="0" applyFill="1" applyBorder="1" applyAlignment="1">
      <alignment horizontal="left" vertical="center" wrapText="1"/>
    </xf>
    <xf numFmtId="0" fontId="0" fillId="24" borderId="9" xfId="0" applyFill="1" applyBorder="1" applyAlignment="1">
      <alignment horizontal="left" vertical="center" wrapText="1"/>
    </xf>
    <xf numFmtId="0" fontId="37" fillId="24" borderId="0" xfId="0" applyFont="1" applyFill="1" applyAlignment="1">
      <alignment horizontal="left" vertical="center" wrapText="1"/>
    </xf>
    <xf numFmtId="0" fontId="0" fillId="24" borderId="0" xfId="0" applyFill="1" applyAlignment="1">
      <alignment horizontal="left" vertical="center" wrapText="1"/>
    </xf>
    <xf numFmtId="0" fontId="4" fillId="24" borderId="0" xfId="0" applyFont="1" applyFill="1" applyAlignment="1">
      <alignment horizontal="left" vertical="center" wrapText="1"/>
    </xf>
    <xf numFmtId="0" fontId="38" fillId="4" borderId="0" xfId="0" applyFont="1" applyFill="1" applyAlignment="1">
      <alignment horizontal="left" vertical="center"/>
    </xf>
    <xf numFmtId="0" fontId="20" fillId="4" borderId="0" xfId="0" applyFont="1" applyFill="1" applyAlignment="1">
      <alignment horizontal="left" vertical="center"/>
    </xf>
    <xf numFmtId="0" fontId="4" fillId="24" borderId="8" xfId="0" applyFont="1" applyFill="1" applyBorder="1" applyAlignment="1">
      <alignment horizontal="left" vertical="center" wrapText="1"/>
    </xf>
    <xf numFmtId="0" fontId="42" fillId="9" borderId="6" xfId="0" applyFont="1" applyFill="1" applyBorder="1" applyAlignment="1">
      <alignment vertical="center" wrapText="1"/>
    </xf>
    <xf numFmtId="0" fontId="29" fillId="24" borderId="0" xfId="0" applyFont="1" applyFill="1" applyAlignment="1">
      <alignment horizontal="left" vertical="center" wrapText="1"/>
    </xf>
    <xf numFmtId="0" fontId="29" fillId="9" borderId="6" xfId="0" applyFont="1" applyFill="1" applyBorder="1" applyAlignment="1">
      <alignment vertical="center" wrapText="1"/>
    </xf>
    <xf numFmtId="0" fontId="29" fillId="10" borderId="6" xfId="0" applyFont="1" applyFill="1" applyBorder="1" applyAlignment="1">
      <alignment vertical="center" wrapText="1"/>
    </xf>
    <xf numFmtId="0" fontId="29" fillId="10" borderId="7" xfId="0" applyFont="1" applyFill="1" applyBorder="1" applyAlignment="1">
      <alignment vertical="center" wrapText="1"/>
    </xf>
    <xf numFmtId="0" fontId="42" fillId="0" borderId="0" xfId="0" applyFont="1"/>
    <xf numFmtId="0" fontId="42" fillId="24" borderId="0" xfId="0" applyFont="1" applyFill="1" applyAlignment="1">
      <alignment horizontal="left" vertical="center" wrapText="1"/>
    </xf>
    <xf numFmtId="0" fontId="44" fillId="24" borderId="0" xfId="0" applyFont="1" applyFill="1" applyAlignment="1">
      <alignment horizontal="left" vertical="center" wrapText="1"/>
    </xf>
    <xf numFmtId="0" fontId="41" fillId="24" borderId="0" xfId="0" applyFont="1" applyFill="1" applyAlignment="1">
      <alignment horizontal="left" vertical="center" wrapText="1"/>
    </xf>
    <xf numFmtId="0" fontId="48" fillId="11" borderId="0" xfId="0" applyFont="1" applyFill="1" applyAlignment="1">
      <alignment horizontal="left" vertical="center"/>
    </xf>
    <xf numFmtId="0" fontId="31" fillId="0" borderId="0" xfId="0" applyFont="1" applyAlignment="1">
      <alignment vertical="center" wrapText="1"/>
    </xf>
    <xf numFmtId="0" fontId="45" fillId="25" borderId="0" xfId="0" applyFont="1" applyFill="1" applyAlignment="1" applyProtection="1">
      <alignment horizontal="left" vertical="center"/>
      <protection locked="0"/>
    </xf>
    <xf numFmtId="0" fontId="8" fillId="17" borderId="0" xfId="0" applyFont="1" applyFill="1" applyAlignment="1" applyProtection="1">
      <alignment horizontal="center" vertical="center"/>
      <protection locked="0"/>
    </xf>
    <xf numFmtId="0" fontId="6" fillId="8" borderId="0" xfId="0" applyFont="1" applyFill="1" applyAlignment="1">
      <alignment vertical="center" wrapText="1"/>
    </xf>
    <xf numFmtId="0" fontId="6" fillId="8" borderId="0" xfId="0" applyFont="1" applyFill="1" applyAlignment="1">
      <alignment vertical="center"/>
    </xf>
    <xf numFmtId="0" fontId="15" fillId="0" borderId="0" xfId="0" applyFont="1" applyAlignment="1">
      <alignment vertical="center"/>
    </xf>
    <xf numFmtId="0" fontId="8" fillId="8" borderId="0" xfId="0" applyFont="1" applyFill="1" applyAlignment="1" applyProtection="1">
      <alignment horizontal="left"/>
      <protection locked="0"/>
    </xf>
    <xf numFmtId="0" fontId="15" fillId="8" borderId="0" xfId="0" applyFont="1" applyFill="1" applyAlignment="1">
      <alignment vertical="center"/>
    </xf>
    <xf numFmtId="0" fontId="8" fillId="17" borderId="0" xfId="0" applyFont="1" applyFill="1" applyAlignment="1" applyProtection="1">
      <alignment horizontal="left" vertical="center"/>
      <protection locked="0"/>
    </xf>
    <xf numFmtId="0" fontId="9" fillId="9" borderId="0" xfId="0" applyFont="1" applyFill="1" applyAlignment="1">
      <alignment horizontal="left" vertical="center"/>
    </xf>
    <xf numFmtId="0" fontId="8" fillId="8" borderId="0" xfId="0" applyFont="1" applyFill="1" applyAlignment="1" applyProtection="1">
      <alignment horizontal="left" vertical="center"/>
      <protection locked="0"/>
    </xf>
    <xf numFmtId="0" fontId="6" fillId="0" borderId="0" xfId="0" applyFont="1" applyAlignment="1">
      <alignment vertical="center" wrapText="1"/>
    </xf>
    <xf numFmtId="0" fontId="5" fillId="14" borderId="4" xfId="0" applyFont="1" applyFill="1" applyBorder="1" applyAlignment="1">
      <alignment horizontal="left" vertical="center"/>
    </xf>
    <xf numFmtId="0" fontId="6" fillId="0" borderId="0" xfId="0" applyFont="1" applyAlignment="1">
      <alignment horizontal="left" vertical="center"/>
    </xf>
    <xf numFmtId="0" fontId="6" fillId="0" borderId="0" xfId="0" applyFont="1" applyAlignment="1">
      <alignment vertical="center"/>
    </xf>
    <xf numFmtId="0" fontId="6" fillId="0" borderId="0" xfId="0" applyFont="1" applyAlignment="1" applyProtection="1">
      <alignment vertical="center"/>
      <protection locked="0"/>
    </xf>
    <xf numFmtId="0" fontId="8" fillId="0" borderId="0" xfId="0" applyFont="1" applyAlignment="1" applyProtection="1">
      <alignment horizontal="left" vertical="center"/>
      <protection locked="0"/>
    </xf>
    <xf numFmtId="0" fontId="8" fillId="18" borderId="0" xfId="0" applyFont="1" applyFill="1" applyAlignment="1" applyProtection="1">
      <alignment horizontal="left" vertical="center"/>
      <protection locked="0"/>
    </xf>
    <xf numFmtId="0" fontId="5" fillId="15" borderId="3" xfId="0" applyFont="1" applyFill="1" applyBorder="1" applyAlignment="1">
      <alignment horizontal="left" vertical="center"/>
    </xf>
    <xf numFmtId="0" fontId="7" fillId="11" borderId="0" xfId="0" applyFont="1" applyFill="1" applyAlignment="1">
      <alignment horizontal="center" vertical="center"/>
    </xf>
    <xf numFmtId="0" fontId="4" fillId="13" borderId="0" xfId="0" applyFont="1" applyFill="1" applyAlignment="1">
      <alignment horizontal="center" vertical="center" wrapText="1"/>
    </xf>
    <xf numFmtId="0" fontId="10" fillId="0" borderId="0" xfId="0" applyFont="1" applyAlignment="1" applyProtection="1">
      <alignment horizontal="left" vertical="center"/>
      <protection locked="0"/>
    </xf>
    <xf numFmtId="0" fontId="6" fillId="3" borderId="0" xfId="0" applyFont="1" applyFill="1" applyAlignment="1">
      <alignment horizontal="center" vertical="center"/>
    </xf>
    <xf numFmtId="0" fontId="49" fillId="0" borderId="0" xfId="0" applyFont="1" applyAlignment="1">
      <alignment horizontal="left" vertical="center" wrapText="1"/>
    </xf>
    <xf numFmtId="0" fontId="6" fillId="0" borderId="0" xfId="0" applyFont="1" applyAlignment="1">
      <alignment horizontal="left" vertical="center" wrapText="1"/>
    </xf>
    <xf numFmtId="0" fontId="10" fillId="0" borderId="0" xfId="0" applyFont="1" applyAlignment="1" applyProtection="1">
      <alignment vertical="center"/>
      <protection locked="0"/>
    </xf>
    <xf numFmtId="0" fontId="5" fillId="13" borderId="0" xfId="0" applyFont="1" applyFill="1" applyAlignment="1">
      <alignment horizontal="center" vertical="center"/>
    </xf>
    <xf numFmtId="0" fontId="15" fillId="0" borderId="0" xfId="0" applyFont="1" applyAlignment="1">
      <alignment vertical="center" wrapText="1"/>
    </xf>
    <xf numFmtId="0" fontId="30" fillId="12" borderId="0" xfId="1" applyFill="1" applyAlignment="1">
      <alignment horizontal="center" vertical="center"/>
    </xf>
    <xf numFmtId="0" fontId="8" fillId="2" borderId="0" xfId="0" applyFont="1" applyFill="1" applyAlignment="1" applyProtection="1">
      <alignment horizontal="center" vertical="center"/>
      <protection locked="0"/>
    </xf>
    <xf numFmtId="0" fontId="49" fillId="0" borderId="0" xfId="0" applyFont="1" applyAlignment="1">
      <alignment vertical="center" wrapText="1"/>
    </xf>
    <xf numFmtId="0" fontId="10" fillId="0" borderId="0" xfId="0" applyFont="1" applyAlignment="1">
      <alignment vertical="center" wrapText="1"/>
    </xf>
    <xf numFmtId="0" fontId="40" fillId="0" borderId="0" xfId="0" applyFont="1" applyAlignment="1">
      <alignment vertical="center"/>
    </xf>
    <xf numFmtId="0" fontId="32" fillId="19" borderId="0" xfId="0" applyFont="1" applyFill="1" applyAlignment="1">
      <alignment horizontal="center" vertical="center"/>
    </xf>
    <xf numFmtId="0" fontId="11" fillId="3" borderId="0" xfId="0" applyFont="1" applyFill="1" applyAlignment="1">
      <alignment horizontal="center" vertical="center"/>
    </xf>
    <xf numFmtId="0" fontId="11" fillId="3" borderId="0" xfId="0" applyFont="1" applyFill="1" applyAlignment="1">
      <alignment horizontal="right" vertical="center" wrapText="1"/>
    </xf>
    <xf numFmtId="0" fontId="11" fillId="3" borderId="0" xfId="0" applyFont="1" applyFill="1" applyAlignment="1">
      <alignment horizontal="right" vertical="center"/>
    </xf>
    <xf numFmtId="0" fontId="11" fillId="3" borderId="0" xfId="0" applyFont="1" applyFill="1" applyAlignment="1">
      <alignment horizontal="left" vertical="center"/>
    </xf>
    <xf numFmtId="0" fontId="4" fillId="0" borderId="0" xfId="0" applyFont="1" applyAlignment="1">
      <alignment horizontal="left" vertical="center"/>
    </xf>
    <xf numFmtId="0" fontId="24" fillId="11" borderId="0" xfId="0" applyFont="1" applyFill="1" applyAlignment="1">
      <alignment horizontal="center" vertical="center" wrapText="1"/>
    </xf>
    <xf numFmtId="0" fontId="12" fillId="11" borderId="0" xfId="0" applyFont="1" applyFill="1" applyAlignment="1">
      <alignment horizontal="center" vertical="center" wrapText="1"/>
    </xf>
    <xf numFmtId="0" fontId="9" fillId="9" borderId="0" xfId="0" applyFont="1" applyFill="1" applyAlignment="1">
      <alignment vertical="center"/>
    </xf>
    <xf numFmtId="0" fontId="27" fillId="10" borderId="0" xfId="0" applyFont="1" applyFill="1" applyAlignment="1">
      <alignment horizontal="center"/>
    </xf>
    <xf numFmtId="0" fontId="1" fillId="5" borderId="0" xfId="0" applyFont="1" applyFill="1" applyAlignment="1">
      <alignment horizontal="center"/>
    </xf>
  </cellXfs>
  <cellStyles count="2">
    <cellStyle name="Hyperlink" xfId="1" builtinId="8"/>
    <cellStyle name="Normal" xfId="0" builtinId="0"/>
  </cellStyles>
  <dxfs count="39">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b/>
        <i val="0"/>
        <color rgb="FF9C0006"/>
      </font>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ont>
        <strike val="0"/>
        <color theme="9" tint="-0.499984740745262"/>
      </font>
      <fill>
        <patternFill patternType="solid">
          <fgColor auto="1"/>
          <bgColor theme="9" tint="0.39994506668294322"/>
        </patternFill>
      </fill>
    </dxf>
    <dxf>
      <font>
        <color theme="6" tint="-0.499984740745262"/>
      </font>
      <fill>
        <patternFill>
          <bgColor rgb="FF92D050"/>
        </patternFill>
      </fill>
    </dxf>
    <dxf>
      <font>
        <color theme="9" tint="-0.499984740745262"/>
      </font>
      <fill>
        <patternFill>
          <bgColor rgb="FFFFE79B"/>
        </patternFill>
      </fill>
    </dxf>
    <dxf>
      <font>
        <color theme="8" tint="-0.499984740745262"/>
      </font>
      <fill>
        <patternFill>
          <bgColor theme="8" tint="0.59996337778862885"/>
        </patternFill>
      </fill>
    </dxf>
    <dxf>
      <font>
        <color theme="6" tint="-0.499984740745262"/>
      </font>
      <fill>
        <patternFill>
          <bgColor rgb="FFC6D1B9"/>
        </patternFill>
      </fill>
    </dxf>
    <dxf>
      <fill>
        <patternFill>
          <bgColor theme="7" tint="0.59996337778862885"/>
        </patternFill>
      </fill>
    </dxf>
    <dxf>
      <fill>
        <patternFill>
          <bgColor theme="9" tint="0.59996337778862885"/>
        </patternFill>
      </fill>
    </dxf>
    <dxf>
      <fill>
        <patternFill>
          <bgColor rgb="FFFFFF99"/>
        </patternFill>
      </fill>
    </dxf>
    <dxf>
      <font>
        <color theme="1" tint="0.499984740745262"/>
      </font>
    </dxf>
    <dxf>
      <font>
        <color theme="1" tint="0.499984740745262"/>
      </font>
    </dxf>
    <dxf>
      <font>
        <color theme="1"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s>
  <tableStyles count="0" defaultTableStyle="TableStyleMedium9" defaultPivotStyle="PivotStyleLight16"/>
  <colors>
    <mruColors>
      <color rgb="FFE8DDEB"/>
      <color rgb="FFC7E6A4"/>
      <color rgb="FFF4FAE8"/>
      <color rgb="FFFFEBD6"/>
      <color rgb="FFFFDD71"/>
      <color rgb="FFFFEBFE"/>
      <color rgb="FF404040"/>
      <color rgb="FFC6D1B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aup.ed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tint="0.59999389629810485"/>
    <pageSetUpPr fitToPage="1"/>
  </sheetPr>
  <dimension ref="A1:T74"/>
  <sheetViews>
    <sheetView tabSelected="1" zoomScaleNormal="100" workbookViewId="0">
      <pane ySplit="7" topLeftCell="A8" activePane="bottomLeft" state="frozen"/>
      <selection pane="bottomLeft" activeCell="G4" sqref="F4:H4"/>
    </sheetView>
  </sheetViews>
  <sheetFormatPr defaultColWidth="9.140625" defaultRowHeight="13.9"/>
  <cols>
    <col min="1" max="2" width="1.5703125" style="7" customWidth="1"/>
    <col min="3" max="3" width="19.28515625" style="7" customWidth="1"/>
    <col min="4" max="4" width="26" style="7" customWidth="1"/>
    <col min="5" max="5" width="35.7109375" customWidth="1"/>
    <col min="6" max="6" width="11" style="10" customWidth="1"/>
    <col min="7" max="7" width="10.7109375" style="7" customWidth="1"/>
    <col min="8" max="8" width="10.85546875" style="7" bestFit="1" customWidth="1"/>
    <col min="9" max="9" width="7.5703125" style="7" customWidth="1"/>
    <col min="10" max="10" width="14.42578125" style="7" customWidth="1"/>
    <col min="11" max="11" width="13.140625" style="11" customWidth="1"/>
    <col min="12" max="12" width="45.5703125" style="7" customWidth="1"/>
    <col min="13" max="14" width="1.28515625" style="7" customWidth="1"/>
    <col min="15" max="15" width="69.42578125" style="7" customWidth="1"/>
    <col min="16" max="16" width="36.140625" style="7" customWidth="1"/>
    <col min="17" max="16384" width="9.140625" style="7"/>
  </cols>
  <sheetData>
    <row r="1" spans="1:20" ht="15" customHeight="1">
      <c r="A1" s="14"/>
      <c r="B1" s="35"/>
      <c r="C1" s="146" t="e" vm="1">
        <v>#VALUE!</v>
      </c>
      <c r="D1" s="158" t="s">
        <v>0</v>
      </c>
      <c r="E1" s="158"/>
      <c r="F1" s="158"/>
      <c r="G1" s="159">
        <v>2026</v>
      </c>
      <c r="H1" s="161" t="str">
        <f>_xlfn.CONCAT("- ",G1+1)</f>
        <v>- 2027</v>
      </c>
      <c r="I1" s="28"/>
      <c r="J1" s="150" t="s">
        <v>1</v>
      </c>
      <c r="K1" s="150"/>
      <c r="L1" s="28"/>
      <c r="M1" s="35"/>
      <c r="N1" s="35"/>
      <c r="O1" s="157" t="s">
        <v>2</v>
      </c>
    </row>
    <row r="2" spans="1:20" ht="15" customHeight="1">
      <c r="A2" s="14"/>
      <c r="B2" s="35"/>
      <c r="C2" s="146"/>
      <c r="D2" s="158"/>
      <c r="E2" s="158"/>
      <c r="F2" s="158"/>
      <c r="G2" s="160"/>
      <c r="H2" s="161"/>
      <c r="I2" s="28"/>
      <c r="J2" s="31" t="s">
        <v>3</v>
      </c>
      <c r="K2" s="29">
        <f>SUMIF(J:J,J2,I:I)</f>
        <v>128</v>
      </c>
      <c r="L2" s="75" t="str">
        <f>CONCATENATE("You have ", SUM(K4:K5)," credits so far.")</f>
        <v>You have 0 credits so far.</v>
      </c>
      <c r="M2" s="35"/>
      <c r="N2" s="35"/>
      <c r="O2" s="157"/>
    </row>
    <row r="3" spans="1:20" ht="15" customHeight="1">
      <c r="A3" s="14"/>
      <c r="B3" s="35"/>
      <c r="C3" s="146"/>
      <c r="D3" s="158"/>
      <c r="E3" s="158"/>
      <c r="F3" s="158"/>
      <c r="G3" s="160"/>
      <c r="H3" s="161"/>
      <c r="I3" s="28"/>
      <c r="J3" s="31" t="s">
        <v>4</v>
      </c>
      <c r="K3" s="29">
        <f>SUMIF(J:J,J3,I:I)</f>
        <v>0</v>
      </c>
      <c r="L3" s="144" t="s">
        <v>5</v>
      </c>
      <c r="M3" s="35"/>
      <c r="N3" s="35"/>
      <c r="O3" s="157"/>
    </row>
    <row r="4" spans="1:20" s="8" customFormat="1" ht="16.5" customHeight="1">
      <c r="A4" s="14"/>
      <c r="B4" s="36"/>
      <c r="C4" s="5" t="s">
        <v>6</v>
      </c>
      <c r="E4" s="6" t="s">
        <v>7</v>
      </c>
      <c r="F4" s="162"/>
      <c r="G4" s="162"/>
      <c r="H4" s="162"/>
      <c r="I4" s="28"/>
      <c r="J4" s="31" t="s">
        <v>8</v>
      </c>
      <c r="K4" s="29">
        <f>SUMIF(J:J,J4,I:I)</f>
        <v>0</v>
      </c>
      <c r="L4" s="144"/>
      <c r="M4" s="36"/>
      <c r="N4" s="36"/>
      <c r="O4" s="157"/>
    </row>
    <row r="5" spans="1:20" s="8" customFormat="1" ht="16.5" customHeight="1">
      <c r="A5" s="14"/>
      <c r="B5" s="36"/>
      <c r="C5" s="5" t="s">
        <v>9</v>
      </c>
      <c r="E5" s="6" t="s">
        <v>10</v>
      </c>
      <c r="F5" s="162"/>
      <c r="G5" s="162"/>
      <c r="H5" s="162"/>
      <c r="I5" s="28"/>
      <c r="J5" s="32" t="s">
        <v>11</v>
      </c>
      <c r="K5" s="30">
        <f>SUMIF(J:J,J5,I:I)</f>
        <v>0</v>
      </c>
      <c r="L5" s="75" t="str">
        <f>CONCATENATE("You have ", 128-SUM(K4:K5), " credits left to earn.")</f>
        <v>You have 128 credits left to earn.</v>
      </c>
      <c r="M5" s="36"/>
      <c r="N5" s="36"/>
      <c r="O5" s="157"/>
    </row>
    <row r="6" spans="1:20" s="8" customFormat="1" ht="16.5" customHeight="1">
      <c r="A6" s="14"/>
      <c r="B6" s="36"/>
      <c r="C6" s="5" t="s">
        <v>12</v>
      </c>
      <c r="E6" s="6" t="s">
        <v>13</v>
      </c>
      <c r="F6" s="162"/>
      <c r="G6" s="162"/>
      <c r="H6" s="162"/>
      <c r="I6" s="28"/>
      <c r="J6" s="24" t="s">
        <v>14</v>
      </c>
      <c r="K6" s="26">
        <f>SUM(K2:K5)</f>
        <v>128</v>
      </c>
      <c r="L6" s="76"/>
      <c r="M6" s="36"/>
      <c r="N6" s="36"/>
      <c r="O6" s="157"/>
    </row>
    <row r="7" spans="1:20" s="8" customFormat="1" ht="36.75" customHeight="1">
      <c r="A7" s="14"/>
      <c r="B7" s="36"/>
      <c r="C7" s="123" t="s">
        <v>15</v>
      </c>
      <c r="D7" s="21"/>
      <c r="E7" s="20"/>
      <c r="F7" s="27" t="s">
        <v>16</v>
      </c>
      <c r="G7" s="27" t="s">
        <v>17</v>
      </c>
      <c r="H7" s="27" t="s">
        <v>18</v>
      </c>
      <c r="I7" s="13" t="s">
        <v>19</v>
      </c>
      <c r="J7" s="13" t="s">
        <v>20</v>
      </c>
      <c r="K7" s="163" t="s">
        <v>21</v>
      </c>
      <c r="L7" s="164"/>
      <c r="M7" s="37"/>
      <c r="N7" s="37"/>
      <c r="O7" s="74"/>
    </row>
    <row r="8" spans="1:20" ht="27.6">
      <c r="A8" s="14"/>
      <c r="B8" s="22"/>
      <c r="C8" s="22" t="s">
        <v>22</v>
      </c>
      <c r="D8" s="22"/>
      <c r="E8" s="19"/>
      <c r="F8" s="16"/>
      <c r="G8" s="19"/>
      <c r="H8" s="19"/>
      <c r="I8" s="19"/>
      <c r="J8" s="19"/>
      <c r="K8" s="19"/>
      <c r="L8" s="72" t="s">
        <v>23</v>
      </c>
      <c r="M8" s="19"/>
      <c r="N8" s="35"/>
      <c r="O8" s="73"/>
      <c r="P8" s="8"/>
      <c r="Q8" s="8"/>
      <c r="R8" s="8"/>
      <c r="S8" s="8"/>
      <c r="T8" s="8"/>
    </row>
    <row r="9" spans="1:20" ht="16.5" customHeight="1">
      <c r="A9" s="14"/>
      <c r="B9" s="22"/>
      <c r="C9" s="23" t="s">
        <v>24</v>
      </c>
      <c r="D9" s="23"/>
      <c r="E9" s="19"/>
      <c r="F9" s="16"/>
      <c r="G9" s="19"/>
      <c r="H9" s="19"/>
      <c r="I9" s="19"/>
      <c r="J9" s="19"/>
      <c r="K9" s="19"/>
      <c r="L9" s="19"/>
      <c r="M9" s="19"/>
      <c r="N9" s="35"/>
      <c r="O9" s="8"/>
      <c r="P9" s="8"/>
      <c r="Q9" s="8"/>
      <c r="R9" s="8"/>
      <c r="S9" s="8"/>
      <c r="T9" s="8"/>
    </row>
    <row r="10" spans="1:20" s="9" customFormat="1" ht="24" customHeight="1">
      <c r="A10" s="14"/>
      <c r="B10" s="22"/>
      <c r="C10" s="17" t="s">
        <v>25</v>
      </c>
      <c r="D10" s="17"/>
      <c r="E10" s="17"/>
      <c r="F10" s="25"/>
      <c r="G10" s="17"/>
      <c r="H10" s="17"/>
      <c r="I10" s="17"/>
      <c r="J10" s="17"/>
      <c r="K10" s="165"/>
      <c r="L10" s="165"/>
      <c r="M10" s="19"/>
      <c r="N10" s="35"/>
      <c r="O10" s="8"/>
      <c r="P10" s="8"/>
    </row>
    <row r="11" spans="1:20" ht="15.75" customHeight="1">
      <c r="A11" s="14"/>
      <c r="B11" s="22"/>
      <c r="C11" s="149" t="s">
        <v>26</v>
      </c>
      <c r="D11" s="149"/>
      <c r="E11" s="149"/>
      <c r="F11" s="41" t="s">
        <v>27</v>
      </c>
      <c r="G11" s="41" t="s">
        <v>27</v>
      </c>
      <c r="H11" s="39"/>
      <c r="I11" s="40">
        <v>4</v>
      </c>
      <c r="J11" s="10" t="s">
        <v>3</v>
      </c>
      <c r="K11" s="132"/>
      <c r="L11" s="132"/>
      <c r="M11" s="19"/>
      <c r="N11" s="35"/>
      <c r="O11" s="8"/>
      <c r="P11" s="8"/>
    </row>
    <row r="12" spans="1:20" ht="15.75" customHeight="1">
      <c r="A12" s="14"/>
      <c r="B12" s="22"/>
      <c r="C12" s="149" t="s">
        <v>26</v>
      </c>
      <c r="D12" s="149"/>
      <c r="E12" s="149"/>
      <c r="F12" s="41" t="s">
        <v>27</v>
      </c>
      <c r="G12" s="41" t="s">
        <v>27</v>
      </c>
      <c r="H12" s="39"/>
      <c r="I12" s="40">
        <v>4</v>
      </c>
      <c r="J12" s="10" t="s">
        <v>3</v>
      </c>
      <c r="K12" s="132"/>
      <c r="L12" s="132"/>
      <c r="M12" s="19"/>
      <c r="N12" s="35"/>
      <c r="O12" s="8"/>
      <c r="P12" s="8"/>
    </row>
    <row r="13" spans="1:20" ht="15.75" customHeight="1">
      <c r="A13" s="14"/>
      <c r="B13" s="22"/>
      <c r="C13" s="145" t="s">
        <v>28</v>
      </c>
      <c r="D13" s="145"/>
      <c r="E13" s="145"/>
      <c r="F13" s="41" t="s">
        <v>27</v>
      </c>
      <c r="G13" s="41" t="s">
        <v>27</v>
      </c>
      <c r="H13" s="39"/>
      <c r="I13" s="40">
        <v>4</v>
      </c>
      <c r="J13" s="10" t="s">
        <v>3</v>
      </c>
      <c r="K13" s="132"/>
      <c r="L13" s="132"/>
      <c r="M13" s="19"/>
      <c r="N13" s="35"/>
    </row>
    <row r="14" spans="1:20" ht="15.75" customHeight="1">
      <c r="A14" s="14"/>
      <c r="B14" s="22"/>
      <c r="C14" s="145" t="s">
        <v>29</v>
      </c>
      <c r="D14" s="145"/>
      <c r="E14" s="145"/>
      <c r="F14" s="41" t="s">
        <v>27</v>
      </c>
      <c r="G14" s="41" t="s">
        <v>27</v>
      </c>
      <c r="H14" s="39"/>
      <c r="I14" s="40">
        <v>4</v>
      </c>
      <c r="J14" s="10" t="s">
        <v>3</v>
      </c>
      <c r="K14" s="132"/>
      <c r="L14" s="132"/>
      <c r="M14" s="19"/>
      <c r="N14" s="35"/>
    </row>
    <row r="15" spans="1:20" s="9" customFormat="1" ht="24" customHeight="1">
      <c r="A15" s="14"/>
      <c r="B15" s="22"/>
      <c r="C15" s="66" t="s">
        <v>30</v>
      </c>
      <c r="D15" s="66"/>
      <c r="E15" s="18"/>
      <c r="F15" s="18"/>
      <c r="G15" s="18"/>
      <c r="H15" s="18"/>
      <c r="I15" s="18"/>
      <c r="J15" s="18"/>
      <c r="K15" s="18"/>
      <c r="L15" s="18"/>
      <c r="M15" s="19"/>
      <c r="N15" s="35"/>
    </row>
    <row r="16" spans="1:20" ht="15.75" customHeight="1">
      <c r="A16" s="14"/>
      <c r="B16" s="22"/>
      <c r="C16" s="145" t="s">
        <v>31</v>
      </c>
      <c r="D16" s="145"/>
      <c r="E16" s="145"/>
      <c r="F16" s="41" t="s">
        <v>27</v>
      </c>
      <c r="G16" s="41" t="s">
        <v>27</v>
      </c>
      <c r="H16" s="39" t="s">
        <v>32</v>
      </c>
      <c r="I16" s="40" t="s">
        <v>33</v>
      </c>
      <c r="J16" s="10" t="s">
        <v>3</v>
      </c>
      <c r="K16" s="132"/>
      <c r="L16" s="132"/>
      <c r="M16" s="19"/>
      <c r="N16" s="35"/>
    </row>
    <row r="17" spans="1:14" s="9" customFormat="1" ht="24" customHeight="1">
      <c r="A17" s="14"/>
      <c r="B17" s="22"/>
      <c r="C17" s="66" t="s">
        <v>34</v>
      </c>
      <c r="D17" s="18"/>
      <c r="E17" s="12"/>
      <c r="F17" s="12"/>
      <c r="G17" s="12"/>
      <c r="H17" s="12"/>
      <c r="I17" s="12"/>
      <c r="J17" s="12"/>
      <c r="K17" s="133"/>
      <c r="L17" s="133"/>
      <c r="M17" s="19"/>
      <c r="N17" s="35"/>
    </row>
    <row r="18" spans="1:14" ht="17.850000000000001" customHeight="1">
      <c r="A18" s="14"/>
      <c r="B18" s="22"/>
      <c r="C18" s="151" t="s">
        <v>35</v>
      </c>
      <c r="D18" s="151"/>
      <c r="E18" s="151"/>
      <c r="F18" s="41" t="s">
        <v>27</v>
      </c>
      <c r="G18" s="41" t="s">
        <v>27</v>
      </c>
      <c r="H18" s="39" t="s">
        <v>32</v>
      </c>
      <c r="I18" s="40">
        <v>4</v>
      </c>
      <c r="J18" s="10" t="s">
        <v>3</v>
      </c>
      <c r="K18" s="132"/>
      <c r="L18" s="132"/>
      <c r="M18" s="19"/>
      <c r="N18" s="35"/>
    </row>
    <row r="19" spans="1:14" ht="17.850000000000001" customHeight="1">
      <c r="A19" s="14"/>
      <c r="B19" s="22"/>
      <c r="C19" s="154" t="s">
        <v>36</v>
      </c>
      <c r="D19" s="135"/>
      <c r="E19" s="135"/>
      <c r="F19" s="41" t="s">
        <v>27</v>
      </c>
      <c r="G19" s="41" t="s">
        <v>27</v>
      </c>
      <c r="H19" s="39" t="s">
        <v>32</v>
      </c>
      <c r="I19" s="40">
        <v>4</v>
      </c>
      <c r="J19" s="10" t="s">
        <v>3</v>
      </c>
      <c r="K19" s="132"/>
      <c r="L19" s="132"/>
      <c r="M19" s="19"/>
      <c r="N19" s="35"/>
    </row>
    <row r="20" spans="1:14" s="9" customFormat="1" ht="24" customHeight="1">
      <c r="A20" s="14"/>
      <c r="B20" s="22"/>
      <c r="C20" s="18" t="s">
        <v>37</v>
      </c>
      <c r="D20" s="18"/>
      <c r="E20" s="12"/>
      <c r="F20" s="12"/>
      <c r="G20" s="12"/>
      <c r="H20" s="12"/>
      <c r="I20" s="12"/>
      <c r="J20" s="12"/>
      <c r="K20" s="133"/>
      <c r="L20" s="133"/>
      <c r="M20" s="19"/>
      <c r="N20" s="35"/>
    </row>
    <row r="21" spans="1:14" ht="15.75" customHeight="1">
      <c r="A21" s="14"/>
      <c r="B21" s="22"/>
      <c r="C21" s="145" t="s">
        <v>38</v>
      </c>
      <c r="D21" s="145"/>
      <c r="E21" s="145"/>
      <c r="F21" s="41" t="s">
        <v>27</v>
      </c>
      <c r="G21" s="41" t="s">
        <v>27</v>
      </c>
      <c r="H21" s="39" t="s">
        <v>32</v>
      </c>
      <c r="I21" s="40">
        <v>4</v>
      </c>
      <c r="J21" s="10" t="s">
        <v>3</v>
      </c>
      <c r="K21" s="126"/>
      <c r="L21" s="126"/>
      <c r="M21" s="19"/>
      <c r="N21" s="35"/>
    </row>
    <row r="22" spans="1:14" s="9" customFormat="1" ht="24" customHeight="1">
      <c r="A22" s="14"/>
      <c r="B22" s="22"/>
      <c r="C22" s="17" t="s">
        <v>39</v>
      </c>
      <c r="D22" s="17"/>
      <c r="E22" s="4"/>
      <c r="F22" s="12"/>
      <c r="G22" s="12"/>
      <c r="H22" s="4"/>
      <c r="I22" s="4"/>
      <c r="J22" s="4"/>
      <c r="K22" s="133"/>
      <c r="L22" s="133"/>
      <c r="M22" s="19"/>
      <c r="N22" s="35"/>
    </row>
    <row r="23" spans="1:14" ht="15.75" customHeight="1">
      <c r="A23" s="14"/>
      <c r="B23" s="22"/>
      <c r="C23" s="145" t="s">
        <v>40</v>
      </c>
      <c r="D23" s="145"/>
      <c r="E23" s="145"/>
      <c r="F23" s="41" t="s">
        <v>27</v>
      </c>
      <c r="G23" s="41" t="s">
        <v>27</v>
      </c>
      <c r="H23" s="39" t="s">
        <v>32</v>
      </c>
      <c r="I23" s="40">
        <v>4</v>
      </c>
      <c r="J23" s="10" t="s">
        <v>3</v>
      </c>
      <c r="K23" s="126"/>
      <c r="L23" s="126"/>
      <c r="M23" s="19"/>
      <c r="N23" s="35"/>
    </row>
    <row r="24" spans="1:14" s="9" customFormat="1" ht="17.25" customHeight="1">
      <c r="A24" s="14"/>
      <c r="B24" s="22"/>
      <c r="C24" s="124" t="s">
        <v>41</v>
      </c>
      <c r="D24" s="124"/>
      <c r="E24" s="124"/>
      <c r="F24" s="125" t="s">
        <v>42</v>
      </c>
      <c r="G24" s="125"/>
      <c r="H24" s="125"/>
      <c r="I24" s="125"/>
      <c r="J24" s="42"/>
      <c r="K24" s="126"/>
      <c r="L24" s="126"/>
      <c r="M24" s="19"/>
      <c r="N24" s="35"/>
    </row>
    <row r="25" spans="1:14" s="9" customFormat="1" ht="17.25" customHeight="1">
      <c r="A25" s="14"/>
      <c r="B25" s="22"/>
      <c r="C25" s="124" t="s">
        <v>43</v>
      </c>
      <c r="D25" s="124"/>
      <c r="E25" s="124"/>
      <c r="F25" s="125" t="s">
        <v>44</v>
      </c>
      <c r="G25" s="125"/>
      <c r="H25" s="125"/>
      <c r="I25" s="125"/>
      <c r="J25" s="42"/>
      <c r="K25" s="126"/>
      <c r="L25" s="126"/>
      <c r="M25" s="19"/>
      <c r="N25" s="35"/>
    </row>
    <row r="26" spans="1:14" s="9" customFormat="1" ht="24" customHeight="1">
      <c r="A26" s="14"/>
      <c r="B26" s="22"/>
      <c r="C26" s="18" t="s">
        <v>45</v>
      </c>
      <c r="D26" s="18"/>
      <c r="E26" s="12"/>
      <c r="F26" s="12"/>
      <c r="G26" s="12"/>
      <c r="H26" s="12"/>
      <c r="I26" s="12"/>
      <c r="J26" s="12"/>
      <c r="K26" s="133"/>
      <c r="L26" s="133"/>
      <c r="M26" s="19"/>
      <c r="N26" s="35"/>
    </row>
    <row r="27" spans="1:14" ht="15.75" customHeight="1">
      <c r="A27" s="14"/>
      <c r="B27" s="22"/>
      <c r="C27" s="155" t="s">
        <v>46</v>
      </c>
      <c r="D27" s="155"/>
      <c r="E27" s="155"/>
      <c r="F27" s="41" t="s">
        <v>27</v>
      </c>
      <c r="G27" s="41" t="s">
        <v>27</v>
      </c>
      <c r="H27" s="39" t="s">
        <v>32</v>
      </c>
      <c r="I27" s="40">
        <v>4</v>
      </c>
      <c r="J27" s="10" t="s">
        <v>3</v>
      </c>
      <c r="K27" s="132"/>
      <c r="L27" s="132"/>
      <c r="M27" s="19"/>
      <c r="N27" s="35"/>
    </row>
    <row r="28" spans="1:14" s="9" customFormat="1" ht="24" customHeight="1">
      <c r="A28" s="14"/>
      <c r="B28" s="22"/>
      <c r="C28" s="18" t="s">
        <v>47</v>
      </c>
      <c r="D28" s="18"/>
      <c r="E28" s="12"/>
      <c r="F28" s="12"/>
      <c r="G28" s="12"/>
      <c r="H28" s="12"/>
      <c r="I28" s="12"/>
      <c r="J28" s="12"/>
      <c r="K28" s="133"/>
      <c r="L28" s="133"/>
      <c r="M28" s="19"/>
      <c r="N28" s="35"/>
    </row>
    <row r="29" spans="1:14" ht="18" customHeight="1">
      <c r="A29" s="14"/>
      <c r="B29" s="22"/>
      <c r="C29" s="135" t="s">
        <v>48</v>
      </c>
      <c r="D29" s="135"/>
      <c r="E29" s="135"/>
      <c r="F29" s="41" t="s">
        <v>27</v>
      </c>
      <c r="G29" s="41" t="s">
        <v>27</v>
      </c>
      <c r="H29" s="39" t="s">
        <v>32</v>
      </c>
      <c r="I29" s="40">
        <v>4</v>
      </c>
      <c r="J29" s="10" t="s">
        <v>3</v>
      </c>
      <c r="K29" s="132"/>
      <c r="L29" s="132"/>
      <c r="M29" s="19"/>
      <c r="N29" s="35"/>
    </row>
    <row r="30" spans="1:14" ht="15.75" customHeight="1">
      <c r="A30" s="14"/>
      <c r="B30" s="22"/>
      <c r="C30" s="147" t="s">
        <v>49</v>
      </c>
      <c r="D30" s="148"/>
      <c r="E30" s="148"/>
      <c r="F30" s="41" t="s">
        <v>27</v>
      </c>
      <c r="G30" s="41" t="s">
        <v>27</v>
      </c>
      <c r="H30" s="39" t="s">
        <v>32</v>
      </c>
      <c r="I30" s="40">
        <v>4</v>
      </c>
      <c r="J30" s="10" t="s">
        <v>3</v>
      </c>
      <c r="K30" s="132"/>
      <c r="L30" s="132"/>
      <c r="M30" s="19"/>
      <c r="N30" s="35"/>
    </row>
    <row r="31" spans="1:14" ht="6.75" customHeight="1">
      <c r="A31" s="14"/>
      <c r="B31" s="22"/>
      <c r="C31" s="22"/>
      <c r="D31" s="22"/>
      <c r="E31" s="22"/>
      <c r="F31" s="22"/>
      <c r="G31" s="22"/>
      <c r="H31" s="22"/>
      <c r="I31" s="22"/>
      <c r="J31" s="22"/>
      <c r="K31" s="22"/>
      <c r="L31" s="22"/>
      <c r="M31" s="22"/>
      <c r="N31" s="35"/>
    </row>
    <row r="32" spans="1:14" ht="36" customHeight="1">
      <c r="A32" s="14"/>
      <c r="B32" s="47"/>
      <c r="C32" s="78" t="s">
        <v>50</v>
      </c>
      <c r="D32" s="46"/>
      <c r="E32" s="47"/>
      <c r="F32" s="47"/>
      <c r="G32" s="47"/>
      <c r="H32" s="47"/>
      <c r="I32" s="47"/>
      <c r="J32" s="47"/>
      <c r="K32" s="47"/>
      <c r="L32" s="47"/>
      <c r="M32" s="47"/>
      <c r="N32" s="35"/>
    </row>
    <row r="33" spans="1:14" ht="18.600000000000001" customHeight="1">
      <c r="A33" s="14"/>
      <c r="B33" s="52"/>
      <c r="C33" s="111" t="s">
        <v>51</v>
      </c>
      <c r="D33" s="112"/>
      <c r="E33" s="52"/>
      <c r="F33" s="52"/>
      <c r="G33" s="52"/>
      <c r="H33" s="52"/>
      <c r="I33" s="52"/>
      <c r="J33" s="52"/>
      <c r="K33" s="52"/>
      <c r="L33" s="52"/>
      <c r="M33" s="52"/>
      <c r="N33" s="35"/>
    </row>
    <row r="34" spans="1:14">
      <c r="A34" s="14"/>
      <c r="B34" s="52"/>
      <c r="C34" s="156" t="s">
        <v>52</v>
      </c>
      <c r="D34" s="138"/>
      <c r="E34" s="138"/>
      <c r="F34" s="43" t="s">
        <v>27</v>
      </c>
      <c r="G34" s="44" t="s">
        <v>27</v>
      </c>
      <c r="H34" s="44" t="s">
        <v>32</v>
      </c>
      <c r="I34" s="45">
        <v>4</v>
      </c>
      <c r="J34" s="45" t="s">
        <v>3</v>
      </c>
      <c r="K34" s="134"/>
      <c r="L34" s="134"/>
      <c r="M34" s="53"/>
      <c r="N34" s="35"/>
    </row>
    <row r="35" spans="1:14">
      <c r="A35" s="14"/>
      <c r="B35" s="52"/>
      <c r="C35" s="156" t="s">
        <v>53</v>
      </c>
      <c r="D35" s="156"/>
      <c r="E35" s="156"/>
      <c r="F35" s="43" t="s">
        <v>27</v>
      </c>
      <c r="G35" s="44" t="s">
        <v>27</v>
      </c>
      <c r="H35" s="44" t="s">
        <v>32</v>
      </c>
      <c r="I35" s="45">
        <v>4</v>
      </c>
      <c r="J35" s="45" t="s">
        <v>3</v>
      </c>
      <c r="K35" s="130"/>
      <c r="L35" s="130"/>
      <c r="M35" s="53"/>
      <c r="N35" s="35"/>
    </row>
    <row r="36" spans="1:14">
      <c r="A36" s="14"/>
      <c r="B36" s="52"/>
      <c r="C36" s="129" t="s">
        <v>54</v>
      </c>
      <c r="D36" s="129"/>
      <c r="E36" s="129"/>
      <c r="F36" s="43" t="s">
        <v>27</v>
      </c>
      <c r="G36" s="44" t="s">
        <v>27</v>
      </c>
      <c r="H36" s="44" t="s">
        <v>32</v>
      </c>
      <c r="I36" s="45">
        <v>4</v>
      </c>
      <c r="J36" s="45" t="s">
        <v>3</v>
      </c>
      <c r="K36" s="130"/>
      <c r="L36" s="130"/>
      <c r="M36" s="53"/>
      <c r="N36" s="35"/>
    </row>
    <row r="37" spans="1:14">
      <c r="A37" s="14"/>
      <c r="B37" s="52"/>
      <c r="C37" s="131" t="s">
        <v>55</v>
      </c>
      <c r="D37" s="131"/>
      <c r="E37" s="131"/>
      <c r="F37" s="43" t="s">
        <v>27</v>
      </c>
      <c r="G37" s="44" t="s">
        <v>27</v>
      </c>
      <c r="H37" s="44" t="s">
        <v>32</v>
      </c>
      <c r="I37" s="45">
        <v>4</v>
      </c>
      <c r="J37" s="45" t="s">
        <v>3</v>
      </c>
      <c r="K37" s="130"/>
      <c r="L37" s="130"/>
      <c r="M37" s="53"/>
      <c r="N37" s="35"/>
    </row>
    <row r="38" spans="1:14">
      <c r="A38" s="14"/>
      <c r="B38" s="52"/>
      <c r="C38" s="129" t="s">
        <v>56</v>
      </c>
      <c r="D38" s="129"/>
      <c r="E38" s="129"/>
      <c r="F38" s="43" t="s">
        <v>27</v>
      </c>
      <c r="G38" s="44" t="s">
        <v>27</v>
      </c>
      <c r="H38" s="44" t="s">
        <v>32</v>
      </c>
      <c r="I38" s="45">
        <v>4</v>
      </c>
      <c r="J38" s="45" t="s">
        <v>3</v>
      </c>
      <c r="K38" s="130"/>
      <c r="L38" s="130"/>
      <c r="M38" s="53"/>
      <c r="N38" s="35"/>
    </row>
    <row r="39" spans="1:14">
      <c r="A39" s="14"/>
      <c r="B39" s="52"/>
      <c r="C39" s="129" t="s">
        <v>57</v>
      </c>
      <c r="D39" s="129"/>
      <c r="E39" s="129"/>
      <c r="F39" s="43" t="s">
        <v>27</v>
      </c>
      <c r="G39" s="44" t="s">
        <v>27</v>
      </c>
      <c r="H39" s="44" t="s">
        <v>32</v>
      </c>
      <c r="I39" s="45">
        <v>2</v>
      </c>
      <c r="J39" s="45" t="s">
        <v>3</v>
      </c>
      <c r="K39" s="130"/>
      <c r="L39" s="130"/>
      <c r="M39" s="53"/>
      <c r="N39" s="35"/>
    </row>
    <row r="40" spans="1:14" ht="15" customHeight="1">
      <c r="A40" s="14"/>
      <c r="B40" s="52"/>
      <c r="C40" s="127" t="s">
        <v>58</v>
      </c>
      <c r="D40" s="128"/>
      <c r="E40" s="128"/>
      <c r="F40" s="43" t="s">
        <v>27</v>
      </c>
      <c r="G40" s="44" t="s">
        <v>27</v>
      </c>
      <c r="H40" s="44" t="s">
        <v>32</v>
      </c>
      <c r="I40" s="45">
        <v>4</v>
      </c>
      <c r="J40" s="45" t="s">
        <v>3</v>
      </c>
      <c r="K40" s="130"/>
      <c r="L40" s="130"/>
      <c r="M40" s="53"/>
      <c r="N40" s="35"/>
    </row>
    <row r="41" spans="1:14" ht="16.5" customHeight="1">
      <c r="A41" s="14"/>
      <c r="B41" s="52"/>
      <c r="C41" s="127" t="s">
        <v>58</v>
      </c>
      <c r="D41" s="128"/>
      <c r="E41" s="128"/>
      <c r="F41" s="43" t="s">
        <v>27</v>
      </c>
      <c r="G41" s="44" t="s">
        <v>27</v>
      </c>
      <c r="H41" s="44" t="s">
        <v>32</v>
      </c>
      <c r="I41" s="45">
        <v>4</v>
      </c>
      <c r="J41" s="45" t="s">
        <v>3</v>
      </c>
      <c r="K41" s="130"/>
      <c r="L41" s="130"/>
      <c r="M41" s="53"/>
      <c r="N41" s="35"/>
    </row>
    <row r="42" spans="1:14" ht="15" customHeight="1">
      <c r="A42" s="14"/>
      <c r="B42" s="52"/>
      <c r="C42" s="135" t="s">
        <v>59</v>
      </c>
      <c r="D42" s="138"/>
      <c r="E42" s="138"/>
      <c r="F42" s="43" t="s">
        <v>27</v>
      </c>
      <c r="G42" s="44" t="s">
        <v>27</v>
      </c>
      <c r="H42" s="44" t="s">
        <v>32</v>
      </c>
      <c r="I42" s="45">
        <v>4</v>
      </c>
      <c r="J42" s="45" t="s">
        <v>3</v>
      </c>
      <c r="K42" s="130"/>
      <c r="L42" s="130"/>
      <c r="M42" s="53"/>
      <c r="N42" s="35"/>
    </row>
    <row r="43" spans="1:14">
      <c r="A43" s="14"/>
      <c r="B43" s="52"/>
      <c r="C43" s="135" t="s">
        <v>59</v>
      </c>
      <c r="D43" s="138"/>
      <c r="E43" s="138"/>
      <c r="F43" s="43" t="s">
        <v>27</v>
      </c>
      <c r="G43" s="44" t="s">
        <v>27</v>
      </c>
      <c r="H43" s="44" t="s">
        <v>32</v>
      </c>
      <c r="I43" s="45">
        <v>4</v>
      </c>
      <c r="J43" s="45" t="s">
        <v>3</v>
      </c>
      <c r="K43" s="130"/>
      <c r="L43" s="130"/>
      <c r="M43" s="53"/>
      <c r="N43" s="35"/>
    </row>
    <row r="44" spans="1:14">
      <c r="A44" s="14"/>
      <c r="B44" s="52"/>
      <c r="C44" s="131" t="s">
        <v>60</v>
      </c>
      <c r="D44" s="131"/>
      <c r="E44" s="131"/>
      <c r="F44" s="43" t="s">
        <v>27</v>
      </c>
      <c r="G44" s="44" t="s">
        <v>27</v>
      </c>
      <c r="H44" s="44" t="s">
        <v>32</v>
      </c>
      <c r="I44" s="45">
        <v>2</v>
      </c>
      <c r="J44" s="45" t="s">
        <v>3</v>
      </c>
      <c r="K44" s="130"/>
      <c r="L44" s="130"/>
      <c r="M44" s="53"/>
      <c r="N44" s="35"/>
    </row>
    <row r="45" spans="1:14">
      <c r="A45" s="14"/>
      <c r="B45" s="52"/>
      <c r="C45" s="131" t="s">
        <v>60</v>
      </c>
      <c r="D45" s="131"/>
      <c r="E45" s="131"/>
      <c r="F45" s="43" t="s">
        <v>27</v>
      </c>
      <c r="G45" s="44" t="s">
        <v>27</v>
      </c>
      <c r="H45" s="44" t="s">
        <v>32</v>
      </c>
      <c r="I45" s="45">
        <v>2</v>
      </c>
      <c r="J45" s="45" t="s">
        <v>3</v>
      </c>
      <c r="K45" s="130"/>
      <c r="L45" s="130"/>
      <c r="M45" s="53"/>
      <c r="N45" s="35"/>
    </row>
    <row r="46" spans="1:14">
      <c r="A46" s="14"/>
      <c r="B46" s="52"/>
      <c r="C46" s="129" t="s">
        <v>61</v>
      </c>
      <c r="D46" s="129"/>
      <c r="E46" s="129"/>
      <c r="F46" s="43" t="s">
        <v>27</v>
      </c>
      <c r="G46" s="44" t="s">
        <v>27</v>
      </c>
      <c r="H46" s="44" t="s">
        <v>32</v>
      </c>
      <c r="I46" s="45">
        <v>4</v>
      </c>
      <c r="J46" s="45" t="s">
        <v>3</v>
      </c>
      <c r="K46" s="130"/>
      <c r="L46" s="130"/>
      <c r="M46" s="53"/>
      <c r="N46" s="35"/>
    </row>
    <row r="47" spans="1:14" ht="9" customHeight="1">
      <c r="A47" s="14"/>
      <c r="B47" s="52"/>
      <c r="C47" s="52"/>
      <c r="D47" s="52"/>
      <c r="E47" s="52"/>
      <c r="F47" s="52"/>
      <c r="G47" s="52"/>
      <c r="H47" s="52"/>
      <c r="I47" s="52"/>
      <c r="J47" s="52"/>
      <c r="K47" s="52"/>
      <c r="L47" s="52"/>
      <c r="M47" s="52"/>
      <c r="N47" s="35"/>
    </row>
    <row r="48" spans="1:14" ht="32.25" customHeight="1">
      <c r="A48" s="14"/>
      <c r="B48" s="49"/>
      <c r="C48" s="48" t="s">
        <v>62</v>
      </c>
      <c r="D48" s="48"/>
      <c r="E48" s="49"/>
      <c r="F48" s="50"/>
      <c r="G48" s="50"/>
      <c r="H48" s="49"/>
      <c r="I48" s="49"/>
      <c r="J48" s="49"/>
      <c r="K48" s="142"/>
      <c r="L48" s="142"/>
      <c r="M48" s="51"/>
      <c r="N48" s="35"/>
    </row>
    <row r="49" spans="1:14" ht="13.5" customHeight="1">
      <c r="A49" s="14"/>
      <c r="B49" s="54"/>
      <c r="C49" s="139"/>
      <c r="D49" s="139"/>
      <c r="E49" s="139"/>
      <c r="F49" s="57" t="s">
        <v>27</v>
      </c>
      <c r="G49" s="58" t="s">
        <v>27</v>
      </c>
      <c r="H49" s="58" t="s">
        <v>32</v>
      </c>
      <c r="I49" s="59">
        <v>4</v>
      </c>
      <c r="J49" s="59" t="s">
        <v>3</v>
      </c>
      <c r="K49" s="141"/>
      <c r="L49" s="141"/>
      <c r="M49" s="56"/>
      <c r="N49" s="35"/>
    </row>
    <row r="50" spans="1:14" ht="14.25" customHeight="1">
      <c r="A50" s="14"/>
      <c r="B50" s="54"/>
      <c r="C50" s="139"/>
      <c r="D50" s="139"/>
      <c r="E50" s="139"/>
      <c r="F50" s="57" t="s">
        <v>27</v>
      </c>
      <c r="G50" s="58" t="s">
        <v>27</v>
      </c>
      <c r="H50" s="58" t="s">
        <v>32</v>
      </c>
      <c r="I50" s="59">
        <v>4</v>
      </c>
      <c r="J50" s="59" t="s">
        <v>3</v>
      </c>
      <c r="K50" s="141"/>
      <c r="L50" s="141"/>
      <c r="M50" s="56"/>
      <c r="N50" s="35"/>
    </row>
    <row r="51" spans="1:14" ht="14.25" customHeight="1">
      <c r="A51" s="14"/>
      <c r="B51" s="54"/>
      <c r="C51" s="139"/>
      <c r="D51" s="139"/>
      <c r="E51" s="139"/>
      <c r="F51" s="57" t="s">
        <v>27</v>
      </c>
      <c r="G51" s="58" t="s">
        <v>27</v>
      </c>
      <c r="H51" s="58" t="s">
        <v>32</v>
      </c>
      <c r="I51" s="59">
        <v>4</v>
      </c>
      <c r="J51" s="59" t="s">
        <v>3</v>
      </c>
      <c r="K51" s="141"/>
      <c r="L51" s="141"/>
      <c r="M51" s="56"/>
      <c r="N51" s="35"/>
    </row>
    <row r="52" spans="1:14" ht="14.25" customHeight="1">
      <c r="A52" s="14"/>
      <c r="B52" s="54"/>
      <c r="C52" s="139"/>
      <c r="D52" s="139"/>
      <c r="E52" s="139"/>
      <c r="F52" s="57" t="s">
        <v>27</v>
      </c>
      <c r="G52" s="58" t="s">
        <v>27</v>
      </c>
      <c r="H52" s="58" t="s">
        <v>32</v>
      </c>
      <c r="I52" s="59">
        <v>4</v>
      </c>
      <c r="J52" s="59" t="s">
        <v>3</v>
      </c>
      <c r="K52" s="141"/>
      <c r="L52" s="141"/>
      <c r="M52" s="56"/>
      <c r="N52" s="35"/>
    </row>
    <row r="53" spans="1:14" ht="14.25" customHeight="1">
      <c r="A53" s="14"/>
      <c r="B53" s="54"/>
      <c r="C53" s="139"/>
      <c r="D53" s="139"/>
      <c r="E53" s="139"/>
      <c r="F53" s="57" t="s">
        <v>27</v>
      </c>
      <c r="G53" s="58" t="s">
        <v>27</v>
      </c>
      <c r="H53" s="58" t="s">
        <v>32</v>
      </c>
      <c r="I53" s="59">
        <v>4</v>
      </c>
      <c r="J53" s="59" t="s">
        <v>3</v>
      </c>
      <c r="K53" s="141"/>
      <c r="L53" s="141"/>
      <c r="M53" s="56"/>
      <c r="N53" s="35"/>
    </row>
    <row r="54" spans="1:14" ht="14.25" customHeight="1">
      <c r="A54" s="14"/>
      <c r="B54" s="54"/>
      <c r="C54" s="139"/>
      <c r="D54" s="139"/>
      <c r="E54" s="139"/>
      <c r="F54" s="57" t="s">
        <v>27</v>
      </c>
      <c r="G54" s="58" t="s">
        <v>27</v>
      </c>
      <c r="H54" s="58" t="s">
        <v>32</v>
      </c>
      <c r="I54" s="59">
        <v>4</v>
      </c>
      <c r="J54" s="59" t="s">
        <v>3</v>
      </c>
      <c r="K54" s="141"/>
      <c r="L54" s="141"/>
      <c r="M54" s="56"/>
      <c r="N54" s="35"/>
    </row>
    <row r="55" spans="1:14" ht="14.25" customHeight="1">
      <c r="A55" s="14"/>
      <c r="B55" s="54"/>
      <c r="C55" s="139"/>
      <c r="D55" s="139"/>
      <c r="E55" s="139"/>
      <c r="F55" s="57" t="s">
        <v>27</v>
      </c>
      <c r="G55" s="58" t="s">
        <v>27</v>
      </c>
      <c r="H55" s="58" t="s">
        <v>32</v>
      </c>
      <c r="I55" s="59">
        <v>4</v>
      </c>
      <c r="J55" s="59" t="s">
        <v>3</v>
      </c>
      <c r="K55" s="141"/>
      <c r="L55" s="141"/>
      <c r="M55" s="56"/>
      <c r="N55" s="35"/>
    </row>
    <row r="56" spans="1:14" ht="14.25" customHeight="1">
      <c r="A56" s="14"/>
      <c r="B56" s="54"/>
      <c r="C56" s="139"/>
      <c r="D56" s="139"/>
      <c r="E56" s="139"/>
      <c r="F56" s="57" t="s">
        <v>27</v>
      </c>
      <c r="G56" s="58" t="s">
        <v>27</v>
      </c>
      <c r="H56" s="58" t="s">
        <v>32</v>
      </c>
      <c r="I56" s="59">
        <v>4</v>
      </c>
      <c r="J56" s="59" t="s">
        <v>3</v>
      </c>
      <c r="K56" s="141"/>
      <c r="L56" s="141"/>
      <c r="M56" s="56"/>
      <c r="N56" s="35"/>
    </row>
    <row r="57" spans="1:14" ht="14.25" customHeight="1">
      <c r="A57" s="14"/>
      <c r="B57" s="54"/>
      <c r="C57" s="139"/>
      <c r="D57" s="139"/>
      <c r="E57" s="139"/>
      <c r="F57" s="57" t="s">
        <v>27</v>
      </c>
      <c r="G57" s="58" t="s">
        <v>27</v>
      </c>
      <c r="H57" s="58" t="s">
        <v>32</v>
      </c>
      <c r="I57" s="59">
        <v>4</v>
      </c>
      <c r="J57" s="59" t="s">
        <v>3</v>
      </c>
      <c r="K57" s="141"/>
      <c r="L57" s="141"/>
      <c r="M57" s="56"/>
      <c r="N57" s="35"/>
    </row>
    <row r="58" spans="1:14" ht="14.25" customHeight="1">
      <c r="A58" s="14"/>
      <c r="B58" s="54"/>
      <c r="C58" s="139"/>
      <c r="D58" s="139"/>
      <c r="E58" s="139"/>
      <c r="F58" s="57" t="s">
        <v>27</v>
      </c>
      <c r="G58" s="58" t="s">
        <v>27</v>
      </c>
      <c r="H58" s="58" t="s">
        <v>32</v>
      </c>
      <c r="I58" s="59">
        <v>2</v>
      </c>
      <c r="J58" s="59" t="s">
        <v>3</v>
      </c>
      <c r="K58" s="141"/>
      <c r="L58" s="141"/>
      <c r="M58" s="56"/>
      <c r="N58" s="35"/>
    </row>
    <row r="59" spans="1:14" ht="7.5" customHeight="1">
      <c r="A59" s="14"/>
      <c r="B59" s="54"/>
      <c r="C59" s="54"/>
      <c r="D59" s="54"/>
      <c r="E59" s="54"/>
      <c r="F59" s="54"/>
      <c r="G59" s="54"/>
      <c r="H59" s="54"/>
      <c r="I59" s="54"/>
      <c r="J59" s="54"/>
      <c r="K59" s="54"/>
      <c r="L59" s="54"/>
      <c r="M59" s="56"/>
      <c r="N59" s="35"/>
    </row>
    <row r="60" spans="1:14" ht="24.75" customHeight="1">
      <c r="A60" s="14"/>
      <c r="B60" s="64"/>
      <c r="C60" s="64" t="s">
        <v>63</v>
      </c>
      <c r="D60" s="64"/>
      <c r="E60" s="64"/>
      <c r="F60" s="65"/>
      <c r="G60" s="64"/>
      <c r="H60" s="64"/>
      <c r="I60" s="64"/>
      <c r="J60" s="64"/>
      <c r="K60" s="136" t="s">
        <v>64</v>
      </c>
      <c r="L60" s="136"/>
      <c r="M60" s="64"/>
      <c r="N60" s="35"/>
    </row>
    <row r="61" spans="1:14">
      <c r="A61" s="14"/>
      <c r="B61" s="55"/>
      <c r="C61" s="137" t="s">
        <v>65</v>
      </c>
      <c r="D61" s="137"/>
      <c r="E61" s="137"/>
      <c r="F61" s="60" t="s">
        <v>66</v>
      </c>
      <c r="G61" s="38"/>
      <c r="H61" s="61"/>
      <c r="I61" s="61"/>
      <c r="J61" s="62"/>
      <c r="K61" s="140"/>
      <c r="L61" s="140"/>
      <c r="M61" s="55"/>
      <c r="N61" s="35"/>
    </row>
    <row r="62" spans="1:14">
      <c r="A62" s="14"/>
      <c r="B62" s="55"/>
      <c r="C62" s="138" t="s">
        <v>67</v>
      </c>
      <c r="D62" s="138"/>
      <c r="E62" s="138"/>
      <c r="F62" s="60" t="s">
        <v>68</v>
      </c>
      <c r="G62" s="38"/>
      <c r="H62" s="61"/>
      <c r="I62" s="61"/>
      <c r="J62" s="62"/>
      <c r="K62" s="140"/>
      <c r="L62" s="140"/>
      <c r="M62" s="55"/>
      <c r="N62" s="35"/>
    </row>
    <row r="63" spans="1:14" ht="8.25" customHeight="1">
      <c r="A63" s="14"/>
      <c r="B63" s="55"/>
      <c r="C63" s="55"/>
      <c r="D63" s="55"/>
      <c r="E63" s="55"/>
      <c r="F63" s="55"/>
      <c r="G63" s="55"/>
      <c r="H63" s="55"/>
      <c r="I63" s="55"/>
      <c r="J63" s="55"/>
      <c r="K63" s="55"/>
      <c r="L63" s="55"/>
      <c r="M63" s="55"/>
      <c r="N63" s="35"/>
    </row>
    <row r="64" spans="1:14" ht="8.25" customHeight="1">
      <c r="A64" s="14"/>
      <c r="B64" s="14"/>
      <c r="C64" s="14"/>
      <c r="D64" s="14"/>
      <c r="E64" s="14"/>
      <c r="F64" s="14"/>
      <c r="G64" s="14"/>
      <c r="H64" s="14"/>
      <c r="I64" s="14"/>
      <c r="J64" s="14"/>
      <c r="K64" s="14"/>
      <c r="L64" s="14"/>
      <c r="M64" s="14"/>
      <c r="N64" s="35"/>
    </row>
    <row r="65" spans="1:14" ht="27.75" customHeight="1">
      <c r="A65" s="14"/>
      <c r="B65" s="33"/>
      <c r="C65" s="63" t="s">
        <v>69</v>
      </c>
      <c r="D65" s="63"/>
      <c r="E65" s="63"/>
      <c r="F65" s="63"/>
      <c r="G65" s="63"/>
      <c r="H65" s="63"/>
      <c r="I65" s="63"/>
      <c r="J65" s="63"/>
      <c r="K65" s="63"/>
      <c r="L65" s="63"/>
      <c r="M65" s="33"/>
      <c r="N65" s="35"/>
    </row>
    <row r="66" spans="1:14">
      <c r="A66" s="14"/>
      <c r="B66" s="33"/>
      <c r="C66" s="153"/>
      <c r="D66" s="153"/>
      <c r="E66" s="153"/>
      <c r="F66" s="153"/>
      <c r="G66" s="153"/>
      <c r="H66" s="153"/>
      <c r="I66" s="153"/>
      <c r="J66" s="153"/>
      <c r="K66" s="153"/>
      <c r="L66" s="153"/>
      <c r="M66" s="33"/>
      <c r="N66" s="35"/>
    </row>
    <row r="67" spans="1:14">
      <c r="A67" s="14"/>
      <c r="B67" s="33"/>
      <c r="C67" s="153"/>
      <c r="D67" s="153"/>
      <c r="E67" s="153"/>
      <c r="F67" s="153"/>
      <c r="G67" s="153"/>
      <c r="H67" s="153"/>
      <c r="I67" s="153"/>
      <c r="J67" s="153"/>
      <c r="K67" s="153"/>
      <c r="L67" s="153"/>
      <c r="M67" s="33"/>
      <c r="N67" s="35"/>
    </row>
    <row r="68" spans="1:14">
      <c r="A68" s="14"/>
      <c r="B68" s="33"/>
      <c r="C68" s="153"/>
      <c r="D68" s="153"/>
      <c r="E68" s="153"/>
      <c r="F68" s="153"/>
      <c r="G68" s="153"/>
      <c r="H68" s="153"/>
      <c r="I68" s="153"/>
      <c r="J68" s="153"/>
      <c r="K68" s="153"/>
      <c r="L68" s="153"/>
      <c r="M68" s="33"/>
      <c r="N68" s="35"/>
    </row>
    <row r="69" spans="1:14">
      <c r="A69" s="14"/>
      <c r="B69" s="33"/>
      <c r="C69" s="153"/>
      <c r="D69" s="153"/>
      <c r="E69" s="153"/>
      <c r="F69" s="153"/>
      <c r="G69" s="153"/>
      <c r="H69" s="153"/>
      <c r="I69" s="153"/>
      <c r="J69" s="153"/>
      <c r="K69" s="153"/>
      <c r="L69" s="153"/>
      <c r="M69" s="33"/>
      <c r="N69" s="35"/>
    </row>
    <row r="70" spans="1:14">
      <c r="A70" s="14"/>
      <c r="B70" s="33"/>
      <c r="C70" s="153"/>
      <c r="D70" s="153"/>
      <c r="E70" s="153"/>
      <c r="F70" s="153"/>
      <c r="G70" s="153"/>
      <c r="H70" s="153"/>
      <c r="I70" s="153"/>
      <c r="J70" s="153"/>
      <c r="K70" s="153"/>
      <c r="L70" s="153"/>
      <c r="M70" s="33"/>
      <c r="N70" s="35"/>
    </row>
    <row r="71" spans="1:14">
      <c r="A71" s="14"/>
      <c r="B71" s="33"/>
      <c r="C71" s="153"/>
      <c r="D71" s="153"/>
      <c r="E71" s="153"/>
      <c r="F71" s="153"/>
      <c r="G71" s="153"/>
      <c r="H71" s="153"/>
      <c r="I71" s="153"/>
      <c r="J71" s="153"/>
      <c r="K71" s="153"/>
      <c r="L71" s="153"/>
      <c r="M71" s="33"/>
      <c r="N71" s="35"/>
    </row>
    <row r="72" spans="1:14" ht="16.5" customHeight="1">
      <c r="A72" s="14"/>
      <c r="B72" s="33"/>
      <c r="C72" s="153"/>
      <c r="D72" s="153"/>
      <c r="E72" s="153"/>
      <c r="F72" s="153"/>
      <c r="G72" s="153"/>
      <c r="H72" s="153"/>
      <c r="I72" s="153"/>
      <c r="J72" s="153"/>
      <c r="K72" s="153"/>
      <c r="L72" s="153"/>
      <c r="M72" s="33"/>
      <c r="N72" s="35"/>
    </row>
    <row r="73" spans="1:14" ht="18.75" customHeight="1">
      <c r="A73" s="14"/>
      <c r="B73" s="33"/>
      <c r="C73" s="152" t="s">
        <v>70</v>
      </c>
      <c r="D73" s="152"/>
      <c r="E73" s="152"/>
      <c r="F73" s="152"/>
      <c r="G73" s="152"/>
      <c r="H73" s="152"/>
      <c r="I73" s="152"/>
      <c r="J73" s="152"/>
      <c r="K73" s="152"/>
      <c r="L73" s="152"/>
      <c r="M73" s="34"/>
      <c r="N73" s="35"/>
    </row>
    <row r="74" spans="1:14" ht="26.25" customHeight="1">
      <c r="A74" s="14"/>
      <c r="B74" s="35"/>
      <c r="C74" s="14"/>
      <c r="D74" s="14"/>
      <c r="E74" s="14"/>
      <c r="F74" s="14"/>
      <c r="G74" s="14"/>
      <c r="H74" s="14"/>
      <c r="I74" s="15"/>
      <c r="J74" s="15"/>
      <c r="K74" s="143"/>
      <c r="L74" s="143"/>
      <c r="M74" s="35"/>
      <c r="N74" s="35"/>
    </row>
  </sheetData>
  <sheetProtection formatCells="0" formatColumns="0" formatRows="0" insertRows="0" insertHyperlinks="0"/>
  <protectedRanges>
    <protectedRange sqref="D4:D6 F4:H6" name="Student info"/>
    <protectedRange sqref="C11:L14 C16:L16 C18:L19 C27:L27 C29:L30 C21:L21 C23:L24 G49:G58 G34:G46" name="GLACC"/>
    <protectedRange sqref="H34:L46 C34:E46" name="Major"/>
    <protectedRange sqref="H49:XFD58 A49:F58" name="Electives and Minor"/>
    <protectedRange sqref="C61:L62" name="Submissions"/>
    <protectedRange sqref="C66" name="Advising Note"/>
    <protectedRange sqref="O7:O24 O34:O74 O26:O32" name="Student Notes"/>
    <protectedRange sqref="O33" name="Student Notes_1"/>
    <protectedRange sqref="C25:L25" name="GLACC_1"/>
    <protectedRange sqref="O25" name="Student Notes_2"/>
  </protectedRanges>
  <mergeCells count="102">
    <mergeCell ref="O1:O6"/>
    <mergeCell ref="C24:E24"/>
    <mergeCell ref="K23:L23"/>
    <mergeCell ref="K24:L24"/>
    <mergeCell ref="D1:F3"/>
    <mergeCell ref="G1:G3"/>
    <mergeCell ref="H1:H3"/>
    <mergeCell ref="F4:H4"/>
    <mergeCell ref="F5:H5"/>
    <mergeCell ref="F6:H6"/>
    <mergeCell ref="K14:L14"/>
    <mergeCell ref="K16:L16"/>
    <mergeCell ref="K7:L7"/>
    <mergeCell ref="K10:L10"/>
    <mergeCell ref="K11:L11"/>
    <mergeCell ref="K12:L12"/>
    <mergeCell ref="K13:L13"/>
    <mergeCell ref="K58:L58"/>
    <mergeCell ref="C57:E57"/>
    <mergeCell ref="C58:E58"/>
    <mergeCell ref="C19:E19"/>
    <mergeCell ref="C53:E53"/>
    <mergeCell ref="C27:E27"/>
    <mergeCell ref="K21:L21"/>
    <mergeCell ref="K57:L57"/>
    <mergeCell ref="C21:E21"/>
    <mergeCell ref="C23:E23"/>
    <mergeCell ref="C46:E46"/>
    <mergeCell ref="K46:L46"/>
    <mergeCell ref="C34:E34"/>
    <mergeCell ref="C35:E35"/>
    <mergeCell ref="K22:L22"/>
    <mergeCell ref="K26:L26"/>
    <mergeCell ref="C36:E36"/>
    <mergeCell ref="C45:E45"/>
    <mergeCell ref="C52:E52"/>
    <mergeCell ref="C50:E50"/>
    <mergeCell ref="C39:E39"/>
    <mergeCell ref="C41:E41"/>
    <mergeCell ref="C43:E43"/>
    <mergeCell ref="F24:I24"/>
    <mergeCell ref="K74:L74"/>
    <mergeCell ref="L3:L4"/>
    <mergeCell ref="C14:E14"/>
    <mergeCell ref="C1:C3"/>
    <mergeCell ref="C30:E30"/>
    <mergeCell ref="C11:E11"/>
    <mergeCell ref="C12:E12"/>
    <mergeCell ref="K35:L35"/>
    <mergeCell ref="K36:L36"/>
    <mergeCell ref="K55:L55"/>
    <mergeCell ref="K56:L56"/>
    <mergeCell ref="J1:K1"/>
    <mergeCell ref="C42:E42"/>
    <mergeCell ref="C16:E16"/>
    <mergeCell ref="C18:E18"/>
    <mergeCell ref="C13:E13"/>
    <mergeCell ref="C73:L73"/>
    <mergeCell ref="C49:E49"/>
    <mergeCell ref="C51:E51"/>
    <mergeCell ref="K53:L53"/>
    <mergeCell ref="C54:E54"/>
    <mergeCell ref="K50:L50"/>
    <mergeCell ref="C66:L72"/>
    <mergeCell ref="K54:L54"/>
    <mergeCell ref="K60:L60"/>
    <mergeCell ref="C61:E61"/>
    <mergeCell ref="C62:E62"/>
    <mergeCell ref="C55:E55"/>
    <mergeCell ref="C56:E56"/>
    <mergeCell ref="K61:L61"/>
    <mergeCell ref="K62:L62"/>
    <mergeCell ref="K17:L17"/>
    <mergeCell ref="K18:L18"/>
    <mergeCell ref="K19:L19"/>
    <mergeCell ref="K20:L20"/>
    <mergeCell ref="K52:L52"/>
    <mergeCell ref="K48:L48"/>
    <mergeCell ref="K49:L49"/>
    <mergeCell ref="K51:L51"/>
    <mergeCell ref="K29:L29"/>
    <mergeCell ref="K30:L30"/>
    <mergeCell ref="K40:L40"/>
    <mergeCell ref="K45:L45"/>
    <mergeCell ref="K41:L41"/>
    <mergeCell ref="K42:L42"/>
    <mergeCell ref="K43:L43"/>
    <mergeCell ref="K44:L44"/>
    <mergeCell ref="C44:E44"/>
    <mergeCell ref="C25:E25"/>
    <mergeCell ref="F25:I25"/>
    <mergeCell ref="K25:L25"/>
    <mergeCell ref="C40:E40"/>
    <mergeCell ref="C38:E38"/>
    <mergeCell ref="K38:L38"/>
    <mergeCell ref="C37:E37"/>
    <mergeCell ref="K37:L37"/>
    <mergeCell ref="K27:L27"/>
    <mergeCell ref="K28:L28"/>
    <mergeCell ref="K34:L34"/>
    <mergeCell ref="C29:E29"/>
    <mergeCell ref="K39:L39"/>
  </mergeCells>
  <phoneticPr fontId="2" type="noConversion"/>
  <conditionalFormatting sqref="C11">
    <cfRule type="cellIs" dxfId="38" priority="77" operator="equal">
      <formula>"Course type CCI (FirstBridge)"</formula>
    </cfRule>
  </conditionalFormatting>
  <conditionalFormatting sqref="C11:C12">
    <cfRule type="cellIs" dxfId="37" priority="75" operator="equal">
      <formula>"Course type CCI (FirstBridge)"</formula>
    </cfRule>
  </conditionalFormatting>
  <conditionalFormatting sqref="C14">
    <cfRule type="cellIs" dxfId="36" priority="73" operator="equal">
      <formula>"Course type CCI: at least one course @ AUP (transfer students)"</formula>
    </cfRule>
  </conditionalFormatting>
  <conditionalFormatting sqref="C37">
    <cfRule type="cellIs" dxfId="35" priority="14" operator="equal">
      <formula>"CL2094 or CL3400"</formula>
    </cfRule>
  </conditionalFormatting>
  <conditionalFormatting sqref="C40:C41">
    <cfRule type="cellIs" dxfId="34" priority="17" operator="equal">
      <formula>"Genre Elective"</formula>
    </cfRule>
  </conditionalFormatting>
  <conditionalFormatting sqref="C42:C43">
    <cfRule type="cellIs" dxfId="33" priority="16" operator="equal">
      <formula>"CLxxxx"</formula>
    </cfRule>
  </conditionalFormatting>
  <conditionalFormatting sqref="C44:C45">
    <cfRule type="cellIs" dxfId="32" priority="23" operator="equal">
      <formula>"Professional Writing Elective"</formula>
    </cfRule>
  </conditionalFormatting>
  <conditionalFormatting sqref="C13:D13">
    <cfRule type="cellIs" dxfId="31" priority="74" operator="equal">
      <formula>"Course type CCI"</formula>
    </cfRule>
  </conditionalFormatting>
  <conditionalFormatting sqref="C16:D16">
    <cfRule type="cellIs" dxfId="30" priority="72" operator="equal">
      <formula>"Course type CCX or completion of GPS Program"</formula>
    </cfRule>
  </conditionalFormatting>
  <conditionalFormatting sqref="C21:D21">
    <cfRule type="cellIs" dxfId="29" priority="35" operator="equal">
      <formula>"Course type CCD"</formula>
    </cfRule>
  </conditionalFormatting>
  <conditionalFormatting sqref="C23:D23">
    <cfRule type="cellIs" dxfId="28" priority="36" operator="equal">
      <formula>"Course type CCM"</formula>
    </cfRule>
  </conditionalFormatting>
  <conditionalFormatting sqref="C27:D27">
    <cfRule type="cellIs" dxfId="27" priority="24" operator="equal">
      <formula>"Any course coded CCS (must enroll in 4CR lecture AND associated 0CR lab)"</formula>
    </cfRule>
  </conditionalFormatting>
  <conditionalFormatting sqref="F11:H23">
    <cfRule type="containsText" dxfId="26" priority="38" operator="containsText" text="select">
      <formula>NOT(ISERROR(SEARCH("select",F11)))</formula>
    </cfRule>
  </conditionalFormatting>
  <conditionalFormatting sqref="F26:H30 F48:H62">
    <cfRule type="containsText" dxfId="25" priority="63" operator="containsText" text="select">
      <formula>NOT(ISERROR(SEARCH("select",F26)))</formula>
    </cfRule>
  </conditionalFormatting>
  <conditionalFormatting sqref="F32:H46">
    <cfRule type="containsText" dxfId="24" priority="1" operator="containsText" text="select">
      <formula>NOT(ISERROR(SEARCH("select",F32)))</formula>
    </cfRule>
  </conditionalFormatting>
  <conditionalFormatting sqref="I74:J74">
    <cfRule type="containsText" dxfId="23" priority="82" operator="containsText" text="su">
      <formula>NOT(ISERROR(SEARCH("su",I74)))</formula>
    </cfRule>
    <cfRule type="containsText" dxfId="22" priority="83" operator="containsText" text="s2">
      <formula>NOT(ISERROR(SEARCH("s2",I74)))</formula>
    </cfRule>
    <cfRule type="containsText" dxfId="21" priority="84" operator="containsText" text="f">
      <formula>NOT(ISERROR(SEARCH("f",I74)))</formula>
    </cfRule>
  </conditionalFormatting>
  <conditionalFormatting sqref="J1:J23 J26:J30 J48:J58 J60:J62 J74:J1048576">
    <cfRule type="containsText" dxfId="20" priority="46" operator="containsText" text="waived">
      <formula>NOT(ISERROR(SEARCH("waived",J1)))</formula>
    </cfRule>
    <cfRule type="containsText" dxfId="19" priority="64" operator="containsText" text="transferred">
      <formula>NOT(ISERROR(SEARCH("transferred",J1)))</formula>
    </cfRule>
    <cfRule type="containsText" dxfId="18" priority="65" operator="containsText" text="progress">
      <formula>NOT(ISERROR(SEARCH("progress",J1)))</formula>
    </cfRule>
    <cfRule type="containsText" dxfId="17" priority="66" operator="containsText" text="Earned">
      <formula>NOT(ISERROR(SEARCH("Earned",J1)))</formula>
    </cfRule>
    <cfRule type="containsText" dxfId="16" priority="67" operator="containsText" text="Remaining">
      <formula>NOT(ISERROR(SEARCH("Remaining",J1)))</formula>
    </cfRule>
  </conditionalFormatting>
  <conditionalFormatting sqref="J33">
    <cfRule type="iconSet" priority="13">
      <iconSet iconSet="3Flags">
        <cfvo type="percent" val="0"/>
        <cfvo type="percent" val="33"/>
        <cfvo type="percent" val="67"/>
      </iconSet>
    </cfRule>
  </conditionalFormatting>
  <conditionalFormatting sqref="J33:J46">
    <cfRule type="containsText" dxfId="15" priority="2" operator="containsText" text="waived">
      <formula>NOT(ISERROR(SEARCH("waived",J33)))</formula>
    </cfRule>
    <cfRule type="containsText" dxfId="14" priority="3" operator="containsText" text="transferred">
      <formula>NOT(ISERROR(SEARCH("transferred",J33)))</formula>
    </cfRule>
    <cfRule type="containsText" dxfId="13" priority="4" operator="containsText" text="progress">
      <formula>NOT(ISERROR(SEARCH("progress",J33)))</formula>
    </cfRule>
    <cfRule type="containsText" dxfId="12" priority="5" operator="containsText" text="Earned">
      <formula>NOT(ISERROR(SEARCH("Earned",J33)))</formula>
    </cfRule>
    <cfRule type="containsText" dxfId="11" priority="6" operator="containsText" text="Remaining">
      <formula>NOT(ISERROR(SEARCH("Remaining",J33)))</formula>
    </cfRule>
  </conditionalFormatting>
  <conditionalFormatting sqref="J74:J1048576 J26:J30 J60:J62 J1:J23 J48:J58 J32 J34:J46">
    <cfRule type="iconSet" priority="68">
      <iconSet iconSet="3Flags">
        <cfvo type="percent" val="0"/>
        <cfvo type="percent" val="33"/>
        <cfvo type="percent" val="67"/>
      </iconSet>
    </cfRule>
  </conditionalFormatting>
  <conditionalFormatting sqref="J32:M32">
    <cfRule type="containsText" dxfId="10" priority="40" operator="containsText" text="waived">
      <formula>NOT(ISERROR(SEARCH("waived",J32)))</formula>
    </cfRule>
    <cfRule type="containsText" dxfId="9" priority="41" operator="containsText" text="transferred">
      <formula>NOT(ISERROR(SEARCH("transferred",J32)))</formula>
    </cfRule>
    <cfRule type="containsText" dxfId="8" priority="42" operator="containsText" text="progress">
      <formula>NOT(ISERROR(SEARCH("progress",J32)))</formula>
    </cfRule>
    <cfRule type="containsText" dxfId="7" priority="43" operator="containsText" text="Earned">
      <formula>NOT(ISERROR(SEARCH("Earned",J32)))</formula>
    </cfRule>
    <cfRule type="containsText" dxfId="6" priority="44" operator="containsText" text="Remaining">
      <formula>NOT(ISERROR(SEARCH("Remaining",J32)))</formula>
    </cfRule>
  </conditionalFormatting>
  <conditionalFormatting sqref="K3">
    <cfRule type="cellIs" dxfId="5" priority="47" operator="notEqual">
      <formula>16</formula>
    </cfRule>
  </conditionalFormatting>
  <conditionalFormatting sqref="K32:M32">
    <cfRule type="iconSet" priority="45">
      <iconSet iconSet="3Flags">
        <cfvo type="percent" val="0"/>
        <cfvo type="percent" val="33"/>
        <cfvo type="percent" val="67"/>
      </iconSet>
    </cfRule>
  </conditionalFormatting>
  <conditionalFormatting sqref="K33:M33">
    <cfRule type="containsText" dxfId="4" priority="7" operator="containsText" text="waived">
      <formula>NOT(ISERROR(SEARCH("waived",K33)))</formula>
    </cfRule>
    <cfRule type="containsText" dxfId="3" priority="8" operator="containsText" text="transferred">
      <formula>NOT(ISERROR(SEARCH("transferred",K33)))</formula>
    </cfRule>
    <cfRule type="containsText" dxfId="2" priority="9" operator="containsText" text="progress">
      <formula>NOT(ISERROR(SEARCH("progress",K33)))</formula>
    </cfRule>
    <cfRule type="containsText" dxfId="1" priority="10" operator="containsText" text="Earned">
      <formula>NOT(ISERROR(SEARCH("Earned",K33)))</formula>
    </cfRule>
    <cfRule type="containsText" dxfId="0" priority="11" operator="containsText" text="Remaining">
      <formula>NOT(ISERROR(SEARCH("Remaining",K33)))</formula>
    </cfRule>
    <cfRule type="iconSet" priority="12">
      <iconSet iconSet="3Flags">
        <cfvo type="percent" val="0"/>
        <cfvo type="percent" val="33"/>
        <cfvo type="percent" val="67"/>
      </iconSet>
    </cfRule>
  </conditionalFormatting>
  <dataValidations xWindow="291" yWindow="772" count="14">
    <dataValidation allowBlank="1" showInputMessage="1" showErrorMessage="1" promptTitle="Course type CCI " prompt=" FirstBridge (if not a transfer student)" sqref="C12" xr:uid="{1007C199-73D8-483E-96AF-F887820EC829}"/>
    <dataValidation allowBlank="1" showInputMessage="1" showErrorMessage="1" promptTitle="Course type CCI" prompt=" " sqref="C13:D13" xr:uid="{5078B175-BF3C-4A14-85BB-CE05565FEA0D}"/>
    <dataValidation allowBlank="1" showInputMessage="1" showErrorMessage="1" promptTitle="Course type CCI" prompt="at least one course @ AUP (transfer students)" sqref="C14" xr:uid="{3BA3DF25-43BC-4AFC-B8AC-E36EAF699DD6}"/>
    <dataValidation allowBlank="1" showInputMessage="1" showErrorMessage="1" promptTitle="Course type CCD" prompt=" " sqref="C21:E21" xr:uid="{7D8F3F99-67C2-4CEC-9070-974D06CBB249}"/>
    <dataValidation allowBlank="1" showInputMessage="1" showErrorMessage="1" promptTitle="Course type CCM" prompt=" " sqref="C23:E23" xr:uid="{586B8A7E-6D97-4771-82B6-8B0CF12544A3}"/>
    <dataValidation allowBlank="1" showInputMessage="1" showErrorMessage="1" promptTitle="Any course coded CCS " prompt="(must enroll in 4CR lecture AND associated 0CR lab)" sqref="C27:D27" xr:uid="{F45C4259-035C-4D94-862A-CD77AFB47DAF}"/>
    <dataValidation allowBlank="1" showInputMessage="1" showErrorMessage="1" promptTitle="Course type CCI " prompt=" FirstBridge (if not transfer a student)" sqref="C11" xr:uid="{773D59B3-B363-44B4-9B81-B83C55D927A7}"/>
    <dataValidation allowBlank="1" showInputMessage="1" showErrorMessage="1" promptTitle="Course type CCX" prompt="or completion of GPS Program" sqref="C16:D16" xr:uid="{FCB4514D-0174-46D7-BFD1-651B7B9863DE}"/>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I16" xr:uid="{DDEE8737-DB34-43BC-B0CF-BA46168C297C}"/>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C61" xr:uid="{00000000-0002-0000-0000-000010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C62:C64" xr:uid="{00000000-0002-0000-0000-000016000000}"/>
    <dataValidation allowBlank="1" showInputMessage="1" showErrorMessage="1" promptTitle="INSERT ROWS ABOVE" prompt="if double majoring or minoring" sqref="C48:D48 K48" xr:uid="{00000000-0002-0000-0000-000008000000}"/>
    <dataValidation type="list" allowBlank="1" showInputMessage="1" showErrorMessage="1" sqref="J11:J14 J16 J18:J19 J27 J29:J31 J49:J59 J21 J23 J34:J47" xr:uid="{8348D9D9-0048-40A4-8160-A83E444B3DBF}">
      <formula1>"Waived,Remaining,In progress,Earned,Transferred,Overlap"</formula1>
    </dataValidation>
    <dataValidation allowBlank="1" showInputMessage="1" showErrorMessage="1" promptTitle="Comparative Literature Elective" prompt="Select two (2) courses; they may NOT be creative writing courses" sqref="C42:E43" xr:uid="{E4EC689F-90B2-4A50-B37B-7D6F7605D3D7}"/>
  </dataValidations>
  <hyperlinks>
    <hyperlink ref="C73" r:id="rId1" display="For the most up-to-date degree requirements, please see the academic catalog (https://catalog.aup.edu/). Should there be any discrepancies, the official degree requirements are those as listed in the academic catalog." xr:uid="{8C6D6078-8496-4D1B-9AD0-D04787B84C8A}"/>
  </hyperlinks>
  <printOptions gridLines="1"/>
  <pageMargins left="0.25" right="0.25" top="0.75" bottom="0.75" header="0.3" footer="0.3"/>
  <pageSetup paperSize="9" scale="62" orientation="portrait" r:id="rId2"/>
  <headerFooter alignWithMargins="0"/>
  <extLst>
    <ext xmlns:x14="http://schemas.microsoft.com/office/spreadsheetml/2009/9/main" uri="{CCE6A557-97BC-4b89-ADB6-D9C93CAAB3DF}">
      <x14:dataValidations xmlns:xm="http://schemas.microsoft.com/office/excel/2006/main" xWindow="291" yWindow="772" count="9">
        <x14:dataValidation type="list" errorStyle="warning" allowBlank="1" showInputMessage="1" promptTitle="Select one option from the list" xr:uid="{84C13486-6C1D-4EB3-ABED-B48CC60026FA}">
          <x14:formula1>
            <xm:f>Lists!$G$18:$G$19</xm:f>
          </x14:formula1>
          <xm:sqref>F25:I25</xm:sqref>
        </x14:dataValidation>
        <x14:dataValidation type="list" allowBlank="1" showInputMessage="1" showErrorMessage="1" xr:uid="{00000000-0002-0000-0000-00001B000000}">
          <x14:formula1>
            <xm:f>Lists!$R$2:$R$20</xm:f>
          </x14:formula1>
          <xm:sqref>H16 H29:H31 H18:H19 H27 H11:H14 H49:H59 H21 H23 H34:H47</xm:sqref>
        </x14:dataValidation>
        <x14:dataValidation type="list" allowBlank="1" showInputMessage="1" showErrorMessage="1" xr:uid="{3ACD85EB-36ED-4133-8C6D-E282DFC2852A}">
          <x14:formula1>
            <xm:f>Lists!$H$2:$H$38</xm:f>
          </x14:formula1>
          <xm:sqref>F59 G63:G64</xm:sqref>
        </x14:dataValidation>
        <x14:dataValidation type="list" allowBlank="1" showInputMessage="1" showErrorMessage="1" xr:uid="{3E78E1F1-A514-4478-A3A9-199D42FC3C57}">
          <x14:formula1>
            <xm:f>Lists!$N$2:$N$20</xm:f>
          </x14:formula1>
          <xm:sqref>F23 F11:F14 F16 F18:F19 F21 F27 F29:F31 F34:F47 F49:F58</xm:sqref>
        </x14:dataValidation>
        <x14:dataValidation type="list" allowBlank="1" showInputMessage="1" showErrorMessage="1" xr:uid="{751C7017-6226-459F-B711-B6003B162D4E}">
          <x14:formula1>
            <xm:f>Lists!$J$2:$J$38</xm:f>
          </x14:formula1>
          <xm:sqref>G23 G11:G14 G16 G18:G19 G21 G27 G29:G31 G34:G47 G49:G59 G61:G62</xm:sqref>
        </x14:dataValidation>
        <x14:dataValidation type="list" allowBlank="1" showInputMessage="1" showErrorMessage="1" promptTitle="Professional Writing Elective" prompt="Cumulative four (4) credits total; may be one (1) 4-credit course or two (2) 2-credit courses" xr:uid="{AD4D83C6-29A2-496B-BFE2-9F5A61EC4688}">
          <x14:formula1>
            <xm:f>Lists!$A$6:$A$11</xm:f>
          </x14:formula1>
          <xm:sqref>C44:E45</xm:sqref>
        </x14:dataValidation>
        <x14:dataValidation type="list" allowBlank="1" showInputMessage="1" showErrorMessage="1" promptTitle="Genre Elective" prompt="Select two (2) courses" xr:uid="{223CBF34-04C2-4473-82F0-EBEACC1AE2F9}">
          <x14:formula1>
            <xm:f>Lists!$A$1:$A$4</xm:f>
          </x14:formula1>
          <xm:sqref>C40:E41</xm:sqref>
        </x14:dataValidation>
        <x14:dataValidation type="list" allowBlank="1" showInputMessage="1" showErrorMessage="1" xr:uid="{7096EF88-C01E-49E6-BE2B-F7CAF07DD0FE}">
          <x14:formula1>
            <xm:f>Lists!$A$14:$A$15</xm:f>
          </x14:formula1>
          <xm:sqref>C37:E37</xm:sqref>
        </x14:dataValidation>
        <x14:dataValidation type="list" errorStyle="warning" allowBlank="1" showInputMessage="1" promptTitle="Select one option from the list" xr:uid="{5F662C05-05D1-4056-8C74-9253BF392036}">
          <x14:formula1>
            <xm:f>Lists!$G$1:$G$9</xm:f>
          </x14:formula1>
          <xm:sqref>F24:I24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029F2-9F0E-4B03-B60E-EC63CBE567B2}">
  <dimension ref="A1:A68"/>
  <sheetViews>
    <sheetView workbookViewId="0">
      <selection activeCell="A10" sqref="A10"/>
    </sheetView>
  </sheetViews>
  <sheetFormatPr defaultColWidth="9.140625" defaultRowHeight="13.15"/>
  <cols>
    <col min="1" max="1" width="169.140625" customWidth="1"/>
  </cols>
  <sheetData>
    <row r="1" spans="1:1" ht="21">
      <c r="A1" s="108" t="s">
        <v>71</v>
      </c>
    </row>
    <row r="2" spans="1:1">
      <c r="A2" s="109"/>
    </row>
    <row r="3" spans="1:1" ht="28.9">
      <c r="A3" s="120" t="s">
        <v>72</v>
      </c>
    </row>
    <row r="4" spans="1:1">
      <c r="A4" s="109"/>
    </row>
    <row r="5" spans="1:1" ht="15.6">
      <c r="A5" s="121" t="s">
        <v>73</v>
      </c>
    </row>
    <row r="6" spans="1:1">
      <c r="A6" s="115" t="s">
        <v>74</v>
      </c>
    </row>
    <row r="7" spans="1:1">
      <c r="A7" s="110"/>
    </row>
    <row r="8" spans="1:1">
      <c r="A8" s="122" t="s">
        <v>75</v>
      </c>
    </row>
    <row r="9" spans="1:1">
      <c r="A9" s="113" t="s">
        <v>52</v>
      </c>
    </row>
    <row r="10" spans="1:1">
      <c r="A10" s="106" t="s">
        <v>76</v>
      </c>
    </row>
    <row r="11" spans="1:1">
      <c r="A11" s="115" t="s">
        <v>77</v>
      </c>
    </row>
    <row r="12" spans="1:1">
      <c r="A12" s="115"/>
    </row>
    <row r="13" spans="1:1">
      <c r="A13" s="122" t="s">
        <v>78</v>
      </c>
    </row>
    <row r="14" spans="1:1">
      <c r="A14" s="110" t="s">
        <v>53</v>
      </c>
    </row>
    <row r="15" spans="1:1">
      <c r="A15" s="110" t="s">
        <v>79</v>
      </c>
    </row>
    <row r="16" spans="1:1">
      <c r="A16" s="115"/>
    </row>
    <row r="17" spans="1:1">
      <c r="A17" s="115"/>
    </row>
    <row r="18" spans="1:1">
      <c r="A18" s="115"/>
    </row>
    <row r="19" spans="1:1">
      <c r="A19" s="107"/>
    </row>
    <row r="20" spans="1:1">
      <c r="A20" s="85"/>
    </row>
    <row r="21" spans="1:1" ht="21">
      <c r="A21" s="86" t="s">
        <v>80</v>
      </c>
    </row>
    <row r="22" spans="1:1">
      <c r="A22" s="87"/>
    </row>
    <row r="23" spans="1:1">
      <c r="A23" s="88" t="s">
        <v>81</v>
      </c>
    </row>
    <row r="24" spans="1:1">
      <c r="A24" s="89"/>
    </row>
    <row r="25" spans="1:1" ht="211.15">
      <c r="A25" s="114" t="s">
        <v>82</v>
      </c>
    </row>
    <row r="26" spans="1:1">
      <c r="A26" s="116" t="s">
        <v>83</v>
      </c>
    </row>
    <row r="27" spans="1:1">
      <c r="A27" s="89"/>
    </row>
    <row r="28" spans="1:1">
      <c r="A28" s="90" t="s">
        <v>84</v>
      </c>
    </row>
    <row r="29" spans="1:1">
      <c r="A29" s="90"/>
    </row>
    <row r="30" spans="1:1">
      <c r="A30" s="116" t="s">
        <v>85</v>
      </c>
    </row>
    <row r="31" spans="1:1">
      <c r="A31" s="91"/>
    </row>
    <row r="32" spans="1:1">
      <c r="A32" s="92"/>
    </row>
    <row r="33" spans="1:1">
      <c r="A33" s="93"/>
    </row>
    <row r="34" spans="1:1">
      <c r="A34" s="94" t="s">
        <v>86</v>
      </c>
    </row>
    <row r="35" spans="1:1">
      <c r="A35" s="95"/>
    </row>
    <row r="36" spans="1:1">
      <c r="A36" s="96" t="s">
        <v>87</v>
      </c>
    </row>
    <row r="37" spans="1:1">
      <c r="A37" s="95"/>
    </row>
    <row r="38" spans="1:1" ht="92.45">
      <c r="A38" s="97" t="s">
        <v>88</v>
      </c>
    </row>
    <row r="39" spans="1:1">
      <c r="A39" s="92"/>
    </row>
    <row r="40" spans="1:1">
      <c r="A40" s="93"/>
    </row>
    <row r="41" spans="1:1">
      <c r="A41" s="98" t="s">
        <v>89</v>
      </c>
    </row>
    <row r="42" spans="1:1">
      <c r="A42" s="99"/>
    </row>
    <row r="43" spans="1:1" ht="26.45">
      <c r="A43" s="100" t="s">
        <v>90</v>
      </c>
    </row>
    <row r="44" spans="1:1">
      <c r="A44" s="99"/>
    </row>
    <row r="45" spans="1:1" ht="39.6">
      <c r="A45" s="100" t="s">
        <v>91</v>
      </c>
    </row>
    <row r="46" spans="1:1">
      <c r="A46" s="100"/>
    </row>
    <row r="47" spans="1:1" ht="25.5" customHeight="1">
      <c r="A47" s="100" t="s">
        <v>92</v>
      </c>
    </row>
    <row r="48" spans="1:1">
      <c r="A48" s="99"/>
    </row>
    <row r="49" spans="1:1" ht="26.45">
      <c r="A49" s="100" t="s">
        <v>93</v>
      </c>
    </row>
    <row r="50" spans="1:1" ht="15" customHeight="1">
      <c r="A50" s="99"/>
    </row>
    <row r="51" spans="1:1" ht="89.25" customHeight="1">
      <c r="A51" s="117" t="s">
        <v>94</v>
      </c>
    </row>
    <row r="52" spans="1:1">
      <c r="A52" s="99"/>
    </row>
    <row r="53" spans="1:1" ht="51.75" customHeight="1">
      <c r="A53" s="118" t="s">
        <v>95</v>
      </c>
    </row>
    <row r="55" spans="1:1">
      <c r="A55" s="101" t="s">
        <v>96</v>
      </c>
    </row>
    <row r="56" spans="1:1">
      <c r="A56" s="102" t="s">
        <v>97</v>
      </c>
    </row>
    <row r="57" spans="1:1" ht="26.45">
      <c r="A57" s="103" t="s">
        <v>98</v>
      </c>
    </row>
    <row r="58" spans="1:1">
      <c r="A58" s="102" t="s">
        <v>99</v>
      </c>
    </row>
    <row r="59" spans="1:1">
      <c r="A59" s="104" t="s">
        <v>100</v>
      </c>
    </row>
    <row r="60" spans="1:1">
      <c r="A60" s="102" t="s">
        <v>101</v>
      </c>
    </row>
    <row r="61" spans="1:1">
      <c r="A61" s="105" t="s">
        <v>102</v>
      </c>
    </row>
    <row r="62" spans="1:1">
      <c r="A62" s="102" t="s">
        <v>103</v>
      </c>
    </row>
    <row r="63" spans="1:1" ht="26.45">
      <c r="A63" s="104" t="s">
        <v>104</v>
      </c>
    </row>
    <row r="64" spans="1:1">
      <c r="A64" s="102" t="s">
        <v>105</v>
      </c>
    </row>
    <row r="65" spans="1:1" ht="26.45">
      <c r="A65" s="104" t="s">
        <v>106</v>
      </c>
    </row>
    <row r="66" spans="1:1">
      <c r="A66" s="102" t="s">
        <v>107</v>
      </c>
    </row>
    <row r="67" spans="1:1" ht="26.45">
      <c r="A67" s="104" t="s">
        <v>108</v>
      </c>
    </row>
    <row r="68" spans="1:1">
      <c r="A68" s="105" t="s">
        <v>109</v>
      </c>
    </row>
  </sheetData>
  <protectedRanges>
    <protectedRange sqref="A16:XFD19 A6:XFD14" name="Range1"/>
    <protectedRange sqref="A5:XFD5" name="Range1_1"/>
    <protectedRange sqref="A15:XFD15" name="Range1_2"/>
  </protectedRanges>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AA107"/>
  <sheetViews>
    <sheetView workbookViewId="0">
      <selection activeCell="G9" sqref="G9"/>
    </sheetView>
  </sheetViews>
  <sheetFormatPr defaultColWidth="9.140625" defaultRowHeight="13.15"/>
  <cols>
    <col min="7" max="7" width="20.42578125" customWidth="1"/>
    <col min="11" max="11" width="2.5703125" customWidth="1"/>
    <col min="13" max="13" width="7.85546875" customWidth="1"/>
    <col min="14" max="14" width="10" customWidth="1"/>
    <col min="15" max="15" width="2" customWidth="1"/>
    <col min="17" max="17" width="1.7109375" customWidth="1"/>
    <col min="19" max="19" width="3.140625" customWidth="1"/>
    <col min="22" max="22" width="4.28515625" customWidth="1"/>
    <col min="23" max="23" width="10.28515625" bestFit="1" customWidth="1"/>
    <col min="24" max="24" width="12.85546875" bestFit="1" customWidth="1"/>
    <col min="25" max="25" width="5.140625" customWidth="1"/>
    <col min="26" max="26" width="8.5703125" bestFit="1" customWidth="1"/>
    <col min="27" max="27" width="10.7109375" bestFit="1" customWidth="1"/>
  </cols>
  <sheetData>
    <row r="1" spans="1:27">
      <c r="A1" s="1" t="s">
        <v>76</v>
      </c>
      <c r="C1" s="1"/>
      <c r="G1" s="84" t="s">
        <v>110</v>
      </c>
      <c r="H1" s="167" t="s">
        <v>111</v>
      </c>
      <c r="I1" s="167"/>
      <c r="J1" s="167"/>
      <c r="K1" s="70"/>
      <c r="L1" s="167" t="s">
        <v>112</v>
      </c>
      <c r="M1" s="167"/>
      <c r="N1" s="167"/>
      <c r="O1" s="3"/>
      <c r="P1" s="2" t="s">
        <v>113</v>
      </c>
      <c r="R1" s="2" t="s">
        <v>114</v>
      </c>
      <c r="T1" s="2" t="s">
        <v>115</v>
      </c>
      <c r="U1" s="2" t="s">
        <v>116</v>
      </c>
      <c r="V1" s="3"/>
      <c r="W1" s="2" t="s">
        <v>117</v>
      </c>
      <c r="X1" s="2" t="s">
        <v>118</v>
      </c>
      <c r="Y1" s="3"/>
      <c r="Z1" s="2" t="s">
        <v>119</v>
      </c>
      <c r="AA1" s="2" t="s">
        <v>120</v>
      </c>
    </row>
    <row r="2" spans="1:27">
      <c r="A2" s="1" t="s">
        <v>121</v>
      </c>
      <c r="C2" s="1"/>
      <c r="G2" t="s">
        <v>122</v>
      </c>
      <c r="H2" s="69" t="s">
        <v>123</v>
      </c>
      <c r="I2" s="77">
        <f>'Degree Planning Worksheet'!G1-7</f>
        <v>2019</v>
      </c>
      <c r="J2" s="67" t="str">
        <f>_xlfn.CONCAT($I$2+INT((ROW()-3)/3), " Fall")</f>
        <v>2018 Fall</v>
      </c>
      <c r="K2" s="68"/>
      <c r="L2" s="71" t="s">
        <v>123</v>
      </c>
      <c r="M2" s="77">
        <f>'Degree Planning Worksheet'!G1</f>
        <v>2026</v>
      </c>
      <c r="N2" s="67" t="str">
        <f>_xlfn.CONCAT($M$2+1+INT((ROW()-3)/3), " Fall")</f>
        <v>2026 Fall</v>
      </c>
      <c r="P2" s="1" t="s">
        <v>124</v>
      </c>
      <c r="R2" t="s">
        <v>125</v>
      </c>
      <c r="T2" s="67" t="str">
        <f t="shared" ref="T2:T8" si="0">_xlfn.CONCAT($M$2+1+(ROW()-3), " Fall")</f>
        <v>2026 Fall</v>
      </c>
      <c r="U2" s="67" t="str">
        <f t="shared" ref="U2:U8" si="1">_xlfn.CONCAT($M$2+1+(ROW()-3)+1, " Sp.")</f>
        <v>2027 Sp.</v>
      </c>
      <c r="V2" s="68"/>
      <c r="W2" s="67" t="str">
        <f>_xlfn.CONCAT($M$2+1+2*(ROW()-3)+1, " Fall.")</f>
        <v>2026 Fall.</v>
      </c>
      <c r="X2" s="67" t="str">
        <f>_xlfn.CONCAT($M$2+1+2*(ROW()-3)+3, " Sp.")</f>
        <v>2028 Sp.</v>
      </c>
      <c r="Y2" s="68"/>
      <c r="Z2" s="67" t="str">
        <f>_xlfn.CONCAT($M$2+1+2*(ROW()-3)+2, " Fall.")</f>
        <v>2027 Fall.</v>
      </c>
      <c r="AA2" s="67" t="str">
        <f>_xlfn.CONCAT($M$2+1+2*(ROW()-3)+2, " Sp.")</f>
        <v>2027 Sp.</v>
      </c>
    </row>
    <row r="3" spans="1:27">
      <c r="A3" s="1" t="s">
        <v>77</v>
      </c>
      <c r="C3" s="1"/>
      <c r="G3" s="1" t="s">
        <v>126</v>
      </c>
      <c r="H3" s="1"/>
      <c r="I3" s="1"/>
      <c r="J3" s="67" t="str">
        <f>_xlfn.CONCAT($I$2+INT((ROW()-3)/3), " Sp.")</f>
        <v>2019 Sp.</v>
      </c>
      <c r="K3" s="68"/>
      <c r="L3" s="68"/>
      <c r="M3" s="1"/>
      <c r="N3" s="67" t="str">
        <f>_xlfn.CONCAT($M$2+1+INT((ROW()-3)/3), " Sp.")</f>
        <v>2027 Sp.</v>
      </c>
      <c r="P3" s="1" t="s">
        <v>127</v>
      </c>
      <c r="R3" t="s">
        <v>128</v>
      </c>
      <c r="T3" s="67" t="str">
        <f t="shared" si="0"/>
        <v>2027 Fall</v>
      </c>
      <c r="U3" s="67" t="str">
        <f t="shared" si="1"/>
        <v>2028 Sp.</v>
      </c>
      <c r="V3" s="68"/>
      <c r="W3" s="67" t="str">
        <f>_xlfn.CONCAT($M$2+1+2*(ROW()-3)+1, " Fall.")</f>
        <v>2028 Fall.</v>
      </c>
      <c r="X3" s="67" t="str">
        <f>_xlfn.CONCAT($M$2+1+2*(ROW()-3)+3, " Sp.")</f>
        <v>2030 Sp.</v>
      </c>
      <c r="Y3" s="68"/>
      <c r="Z3" s="67" t="str">
        <f>_xlfn.CONCAT($M$2+1+2*(ROW()-3)+2, " Fall.")</f>
        <v>2029 Fall.</v>
      </c>
      <c r="AA3" s="67" t="str">
        <f>_xlfn.CONCAT($M$2+1+2*(ROW()-3)+2, " Sp.")</f>
        <v>2029 Sp.</v>
      </c>
    </row>
    <row r="4" spans="1:27">
      <c r="A4" s="1" t="s">
        <v>129</v>
      </c>
      <c r="C4" s="1"/>
      <c r="G4" s="1" t="s">
        <v>130</v>
      </c>
      <c r="H4" s="1"/>
      <c r="I4" s="1"/>
      <c r="J4" s="67" t="str">
        <f>_xlfn.CONCAT($I$2+INT((ROW()-3)/3), " Su.")</f>
        <v>2019 Su.</v>
      </c>
      <c r="K4" s="68"/>
      <c r="L4" s="68"/>
      <c r="M4" s="1"/>
      <c r="N4" s="67" t="str">
        <f>_xlfn.CONCAT($M$2+1+INT((ROW()-3)/3), " Su.")</f>
        <v>2027 Su.</v>
      </c>
      <c r="P4" s="1" t="s">
        <v>131</v>
      </c>
      <c r="R4" t="s">
        <v>132</v>
      </c>
      <c r="T4" s="67" t="str">
        <f t="shared" si="0"/>
        <v>2028 Fall</v>
      </c>
      <c r="U4" s="67" t="str">
        <f t="shared" si="1"/>
        <v>2029 Sp.</v>
      </c>
      <c r="V4" s="68"/>
      <c r="W4" s="67" t="str">
        <f>_xlfn.CONCAT($M$2+1+2*(ROW()-3)+1, " Fall.")</f>
        <v>2030 Fall.</v>
      </c>
      <c r="X4" s="67" t="str">
        <f>_xlfn.CONCAT($M$2+1+2*(ROW()-3)+3, " Sp.")</f>
        <v>2032 Sp.</v>
      </c>
      <c r="Y4" s="68"/>
      <c r="Z4" s="67" t="str">
        <f>_xlfn.CONCAT($M$2+1+2*(ROW()-3)+2, " Fall.")</f>
        <v>2031 Fall.</v>
      </c>
      <c r="AA4" s="67" t="str">
        <f>_xlfn.CONCAT($M$2+1+2*(ROW()-3)+2, " Sp.")</f>
        <v>2031 Sp.</v>
      </c>
    </row>
    <row r="5" spans="1:27">
      <c r="A5" s="1"/>
      <c r="C5" s="1"/>
      <c r="G5" s="1" t="s">
        <v>133</v>
      </c>
      <c r="H5" s="1"/>
      <c r="I5" s="1"/>
      <c r="J5" s="67" t="str">
        <f>_xlfn.CONCAT($I$2+INT((ROW()-3)/3), " Fall")</f>
        <v>2019 Fall</v>
      </c>
      <c r="K5" s="68"/>
      <c r="L5" s="68"/>
      <c r="M5" s="1"/>
      <c r="N5" s="67" t="str">
        <f>_xlfn.CONCAT($M$2+1+INT((ROW()-3)/3), " Fall")</f>
        <v>2027 Fall</v>
      </c>
      <c r="P5" s="1" t="s">
        <v>134</v>
      </c>
      <c r="R5" t="s">
        <v>135</v>
      </c>
      <c r="T5" s="67" t="str">
        <f t="shared" si="0"/>
        <v>2029 Fall</v>
      </c>
      <c r="U5" s="67" t="str">
        <f t="shared" si="1"/>
        <v>2030 Sp.</v>
      </c>
      <c r="V5" s="68"/>
      <c r="W5" s="67" t="str">
        <f>_xlfn.CONCAT($M$2+1+2*(ROW()-3)+1, " Fall.")</f>
        <v>2032 Fall.</v>
      </c>
      <c r="X5" s="67" t="str">
        <f>_xlfn.CONCAT($M$2+1+2*(ROW()-3)+3, " Sp.")</f>
        <v>2034 Sp.</v>
      </c>
      <c r="Y5" s="68"/>
      <c r="Z5" s="67" t="str">
        <f>_xlfn.CONCAT($M$2+1+2*(ROW()-3)+2, " Fall.")</f>
        <v>2033 Fall.</v>
      </c>
      <c r="AA5" s="67" t="str">
        <f>_xlfn.CONCAT($M$2+1+2*(ROW()-3)+2, " Sp.")</f>
        <v>2033 Sp.</v>
      </c>
    </row>
    <row r="6" spans="1:27">
      <c r="A6" s="1" t="s">
        <v>136</v>
      </c>
      <c r="G6" t="s">
        <v>137</v>
      </c>
      <c r="H6" s="1"/>
      <c r="I6" s="1"/>
      <c r="J6" s="67" t="str">
        <f>_xlfn.CONCAT($I$2+INT((ROW()-3)/3), " Sp.")</f>
        <v>2020 Sp.</v>
      </c>
      <c r="K6" s="68"/>
      <c r="L6" s="68"/>
      <c r="M6" s="1"/>
      <c r="N6" s="67" t="str">
        <f>_xlfn.CONCAT($M$2+1+INT((ROW()-3)/3), " Sp.")</f>
        <v>2028 Sp.</v>
      </c>
      <c r="P6" s="1"/>
      <c r="R6" t="s">
        <v>138</v>
      </c>
      <c r="T6" s="67" t="str">
        <f t="shared" si="0"/>
        <v>2030 Fall</v>
      </c>
      <c r="U6" s="67" t="str">
        <f t="shared" si="1"/>
        <v>2031 Sp.</v>
      </c>
      <c r="V6" s="68"/>
      <c r="W6" s="68"/>
      <c r="X6" s="68"/>
      <c r="Y6" s="68"/>
      <c r="Z6" s="68"/>
    </row>
    <row r="7" spans="1:27">
      <c r="A7" s="1" t="s">
        <v>139</v>
      </c>
      <c r="G7" t="s">
        <v>140</v>
      </c>
      <c r="H7" s="1"/>
      <c r="I7" s="1"/>
      <c r="J7" s="67" t="str">
        <f>_xlfn.CONCAT($I$2+INT((ROW()-3)/3), " Su.")</f>
        <v>2020 Su.</v>
      </c>
      <c r="K7" s="68"/>
      <c r="L7" s="68"/>
      <c r="M7" s="1"/>
      <c r="N7" s="67" t="str">
        <f>_xlfn.CONCAT($M$2+1+INT((ROW()-3)/3), " Su.")</f>
        <v>2028 Su.</v>
      </c>
      <c r="R7" t="s">
        <v>141</v>
      </c>
      <c r="T7" s="67" t="str">
        <f t="shared" si="0"/>
        <v>2031 Fall</v>
      </c>
      <c r="U7" s="67" t="str">
        <f t="shared" si="1"/>
        <v>2032 Sp.</v>
      </c>
      <c r="V7" s="68"/>
      <c r="W7" s="68"/>
      <c r="X7" s="68"/>
      <c r="Y7" s="68"/>
      <c r="Z7" s="68"/>
    </row>
    <row r="8" spans="1:27">
      <c r="A8" s="1" t="s">
        <v>142</v>
      </c>
      <c r="G8" t="s">
        <v>143</v>
      </c>
      <c r="H8" s="1"/>
      <c r="I8" s="1"/>
      <c r="J8" s="67" t="str">
        <f>_xlfn.CONCAT($I$2+INT((ROW()-3)/3), " Fall")</f>
        <v>2020 Fall</v>
      </c>
      <c r="K8" s="68"/>
      <c r="L8" s="68"/>
      <c r="M8" s="1"/>
      <c r="N8" s="67" t="str">
        <f>_xlfn.CONCAT($M$2+1+INT((ROW()-3)/3), " Fall")</f>
        <v>2028 Fall</v>
      </c>
      <c r="R8" t="s">
        <v>144</v>
      </c>
      <c r="T8" s="67" t="str">
        <f t="shared" si="0"/>
        <v>2032 Fall</v>
      </c>
      <c r="U8" s="67" t="str">
        <f t="shared" si="1"/>
        <v>2033 Sp.</v>
      </c>
      <c r="V8" s="68"/>
      <c r="W8" s="68"/>
      <c r="X8" s="68"/>
      <c r="Y8" s="68"/>
      <c r="Z8" s="68"/>
    </row>
    <row r="9" spans="1:27">
      <c r="A9" s="1" t="s">
        <v>145</v>
      </c>
      <c r="G9" t="s">
        <v>146</v>
      </c>
      <c r="H9" s="1"/>
      <c r="I9" s="1"/>
      <c r="J9" s="67" t="str">
        <f>_xlfn.CONCAT($I$2+INT((ROW()-3)/3), " Sp.")</f>
        <v>2021 Sp.</v>
      </c>
      <c r="K9" s="68"/>
      <c r="L9" s="68"/>
      <c r="M9" s="1"/>
      <c r="N9" s="67" t="str">
        <f>_xlfn.CONCAT($M$2+1+INT((ROW()-3)/3), " Sp.")</f>
        <v>2029 Sp.</v>
      </c>
      <c r="R9" t="s">
        <v>147</v>
      </c>
      <c r="T9" s="68"/>
    </row>
    <row r="10" spans="1:27">
      <c r="A10" s="1" t="s">
        <v>148</v>
      </c>
      <c r="H10" s="1"/>
      <c r="I10" s="1"/>
      <c r="J10" s="67" t="str">
        <f>_xlfn.CONCAT($I$2+INT((ROW()-3)/3), " Su.")</f>
        <v>2021 Su.</v>
      </c>
      <c r="K10" s="68"/>
      <c r="L10" s="68"/>
      <c r="M10" s="1"/>
      <c r="N10" s="67" t="str">
        <f>_xlfn.CONCAT($M$2+1+INT((ROW()-3)/3), " Su.")</f>
        <v>2029 Su.</v>
      </c>
      <c r="R10" t="s">
        <v>149</v>
      </c>
      <c r="T10" s="68"/>
    </row>
    <row r="11" spans="1:27">
      <c r="A11" s="1" t="s">
        <v>150</v>
      </c>
      <c r="H11" s="1"/>
      <c r="I11" s="1"/>
      <c r="J11" s="67" t="str">
        <f>_xlfn.CONCAT($I$2+INT((ROW()-3)/3), " Fall")</f>
        <v>2021 Fall</v>
      </c>
      <c r="K11" s="68"/>
      <c r="L11" s="68"/>
      <c r="M11" s="1"/>
      <c r="N11" s="67" t="str">
        <f>_xlfn.CONCAT($M$2+1+INT((ROW()-3)/3), " Fall")</f>
        <v>2029 Fall</v>
      </c>
      <c r="R11" t="s">
        <v>151</v>
      </c>
      <c r="T11" s="68"/>
    </row>
    <row r="12" spans="1:27">
      <c r="H12" s="1"/>
      <c r="I12" s="1"/>
      <c r="J12" s="67" t="str">
        <f>_xlfn.CONCAT($I$2+INT((ROW()-3)/3), " Sp.")</f>
        <v>2022 Sp.</v>
      </c>
      <c r="K12" s="68"/>
      <c r="L12" s="68"/>
      <c r="M12" s="1"/>
      <c r="N12" s="67" t="str">
        <f>_xlfn.CONCAT($M$2+1+INT((ROW()-3)/3), " Sp.")</f>
        <v>2030 Sp.</v>
      </c>
      <c r="R12" t="s">
        <v>152</v>
      </c>
    </row>
    <row r="13" spans="1:27">
      <c r="A13" t="s">
        <v>153</v>
      </c>
      <c r="H13" s="1"/>
      <c r="I13" s="1"/>
      <c r="J13" s="67" t="str">
        <f>_xlfn.CONCAT($I$2+INT((ROW()-3)/3), " Su.")</f>
        <v>2022 Su.</v>
      </c>
      <c r="K13" s="68"/>
      <c r="L13" s="68"/>
      <c r="M13" s="1"/>
      <c r="N13" s="67" t="str">
        <f>_xlfn.CONCAT($M$2+1+INT((ROW()-3)/3), " Su.")</f>
        <v>2030 Su.</v>
      </c>
      <c r="R13" t="s">
        <v>154</v>
      </c>
    </row>
    <row r="14" spans="1:27">
      <c r="A14" s="1" t="s">
        <v>155</v>
      </c>
      <c r="H14" s="1"/>
      <c r="I14" s="1"/>
      <c r="J14" s="67" t="str">
        <f>_xlfn.CONCAT($I$2+INT((ROW()-3)/3), " Fall")</f>
        <v>2022 Fall</v>
      </c>
      <c r="K14" s="68"/>
      <c r="L14" s="68"/>
      <c r="M14" s="1"/>
      <c r="N14" s="67" t="str">
        <f>_xlfn.CONCAT($M$2+1+INT((ROW()-3)/3), " Fall")</f>
        <v>2030 Fall</v>
      </c>
      <c r="R14" t="s">
        <v>156</v>
      </c>
    </row>
    <row r="15" spans="1:27">
      <c r="A15" s="119" t="s">
        <v>157</v>
      </c>
      <c r="H15" s="1"/>
      <c r="I15" s="1"/>
      <c r="J15" s="67" t="str">
        <f>_xlfn.CONCAT($I$2+INT((ROW()-3)/3), " Sp.")</f>
        <v>2023 Sp.</v>
      </c>
      <c r="K15" s="68"/>
      <c r="L15" s="68"/>
      <c r="M15" s="1"/>
      <c r="N15" s="67" t="str">
        <f>_xlfn.CONCAT($M$2+1+INT((ROW()-3)/3), " Sp.")</f>
        <v>2031 Sp.</v>
      </c>
      <c r="R15" t="s">
        <v>158</v>
      </c>
    </row>
    <row r="16" spans="1:27">
      <c r="A16" s="1"/>
      <c r="H16" s="1"/>
      <c r="I16" s="1"/>
      <c r="J16" s="67" t="str">
        <f>_xlfn.CONCAT($I$2+INT((ROW()-3)/3), " Su.")</f>
        <v>2023 Su.</v>
      </c>
      <c r="K16" s="68"/>
      <c r="L16" s="68"/>
      <c r="M16" s="1"/>
      <c r="N16" s="67" t="str">
        <f>_xlfn.CONCAT($M$2+1+INT((ROW()-3)/3), " Su.")</f>
        <v>2031 Su.</v>
      </c>
      <c r="R16" t="s">
        <v>159</v>
      </c>
    </row>
    <row r="17" spans="1:18">
      <c r="A17" s="1"/>
      <c r="H17" s="1"/>
      <c r="I17" s="1"/>
      <c r="J17" s="67" t="str">
        <f>_xlfn.CONCAT($I$2+INT((ROW()-3)/3), " Fall")</f>
        <v>2023 Fall</v>
      </c>
      <c r="K17" s="68"/>
      <c r="L17" s="68"/>
      <c r="M17" s="1"/>
      <c r="N17" s="67" t="str">
        <f>_xlfn.CONCAT($M$2+1+INT((ROW()-3)/3), " Fall")</f>
        <v>2031 Fall</v>
      </c>
      <c r="R17" t="s">
        <v>160</v>
      </c>
    </row>
    <row r="18" spans="1:18">
      <c r="A18" s="1"/>
      <c r="G18" t="s">
        <v>161</v>
      </c>
      <c r="H18" s="1"/>
      <c r="I18" s="1"/>
      <c r="J18" s="67" t="str">
        <f>_xlfn.CONCAT($I$2+INT((ROW()-3)/3), " Sp.")</f>
        <v>2024 Sp.</v>
      </c>
      <c r="K18" s="68"/>
      <c r="L18" s="68"/>
      <c r="M18" s="1"/>
      <c r="N18" s="67" t="str">
        <f>_xlfn.CONCAT($M$2+1+INT((ROW()-3)/3), " Sp.")</f>
        <v>2032 Sp.</v>
      </c>
      <c r="R18" t="s">
        <v>162</v>
      </c>
    </row>
    <row r="19" spans="1:18" ht="13.9">
      <c r="A19" s="79"/>
      <c r="G19" t="s">
        <v>163</v>
      </c>
      <c r="H19" s="1"/>
      <c r="I19" s="1"/>
      <c r="J19" s="67" t="str">
        <f>_xlfn.CONCAT($I$2+INT((ROW()-3)/3), " Su.")</f>
        <v>2024 Su.</v>
      </c>
      <c r="K19" s="68"/>
      <c r="L19" s="68"/>
      <c r="M19" s="1"/>
      <c r="N19" s="67" t="str">
        <f>_xlfn.CONCAT($M$2+1+INT((ROW()-3)/3), " Su.")</f>
        <v>2032 Su.</v>
      </c>
      <c r="R19" t="s">
        <v>164</v>
      </c>
    </row>
    <row r="20" spans="1:18" ht="13.9">
      <c r="A20" s="80"/>
      <c r="H20" s="1"/>
      <c r="I20" s="1"/>
      <c r="J20" s="67" t="str">
        <f>_xlfn.CONCAT($I$2+INT((ROW()-3)/3), " Fall")</f>
        <v>2024 Fall</v>
      </c>
      <c r="K20" s="68"/>
      <c r="L20" s="68"/>
      <c r="M20" s="1"/>
      <c r="N20" s="67" t="s">
        <v>165</v>
      </c>
      <c r="R20" t="s">
        <v>166</v>
      </c>
    </row>
    <row r="21" spans="1:18" ht="13.9">
      <c r="A21" s="79"/>
      <c r="H21" s="1"/>
      <c r="I21" s="1"/>
      <c r="J21" s="67" t="str">
        <f>_xlfn.CONCAT($I$2+INT((ROW()-3)/3), " Sp.")</f>
        <v>2025 Sp.</v>
      </c>
      <c r="K21" s="68"/>
      <c r="L21" s="68"/>
    </row>
    <row r="22" spans="1:18" ht="13.9">
      <c r="A22" s="79"/>
      <c r="H22" s="1"/>
      <c r="I22" s="1"/>
      <c r="J22" s="67" t="str">
        <f>_xlfn.CONCAT($I$2+INT((ROW()-3)/3), " Su.")</f>
        <v>2025 Su.</v>
      </c>
      <c r="K22" s="68"/>
      <c r="L22" s="68"/>
    </row>
    <row r="23" spans="1:18" ht="13.9">
      <c r="A23" s="79"/>
      <c r="H23" s="1"/>
      <c r="I23" s="1"/>
      <c r="J23" s="67" t="str">
        <f>_xlfn.CONCAT($I$2+INT((ROW()-3)/3), " Fall")</f>
        <v>2025 Fall</v>
      </c>
      <c r="K23" s="68"/>
      <c r="L23" s="68"/>
    </row>
    <row r="24" spans="1:18" ht="13.9">
      <c r="A24" s="79"/>
      <c r="H24" s="1"/>
      <c r="I24" s="1"/>
      <c r="J24" s="67" t="str">
        <f>_xlfn.CONCAT($I$2+INT((ROW()-3)/3), " Sp.")</f>
        <v>2026 Sp.</v>
      </c>
      <c r="K24" s="68"/>
      <c r="L24" s="68"/>
    </row>
    <row r="25" spans="1:18" ht="13.9">
      <c r="A25" s="80"/>
      <c r="H25" s="1"/>
      <c r="I25" s="1"/>
      <c r="J25" s="67" t="str">
        <f>_xlfn.CONCAT($I$2+INT((ROW()-3)/3), " Su.")</f>
        <v>2026 Su.</v>
      </c>
      <c r="K25" s="68"/>
      <c r="L25" s="68"/>
    </row>
    <row r="26" spans="1:18" ht="13.9">
      <c r="A26" s="79"/>
      <c r="H26" s="1"/>
      <c r="I26" s="1"/>
      <c r="J26" s="67" t="str">
        <f>_xlfn.CONCAT($I$2+INT((ROW()-3)/3), " Fall")</f>
        <v>2026 Fall</v>
      </c>
      <c r="K26" s="68"/>
      <c r="L26" s="68"/>
    </row>
    <row r="27" spans="1:18" ht="13.9">
      <c r="A27" s="79"/>
      <c r="H27" s="1"/>
      <c r="I27" s="1"/>
      <c r="J27" s="67" t="str">
        <f>_xlfn.CONCAT($I$2+INT((ROW()-3)/3), " Sp.")</f>
        <v>2027 Sp.</v>
      </c>
      <c r="K27" s="68"/>
      <c r="L27" s="68"/>
    </row>
    <row r="28" spans="1:18" ht="13.9">
      <c r="A28" s="79"/>
      <c r="H28" s="1"/>
      <c r="I28" s="1"/>
      <c r="J28" s="67" t="str">
        <f>_xlfn.CONCAT($I$2+INT((ROW()-3)/3), " Su.")</f>
        <v>2027 Su.</v>
      </c>
      <c r="K28" s="68"/>
      <c r="L28" s="68"/>
      <c r="M28" s="1"/>
      <c r="N28" s="1"/>
    </row>
    <row r="29" spans="1:18" ht="13.9">
      <c r="A29" s="79"/>
      <c r="H29" s="1"/>
      <c r="I29" s="1"/>
      <c r="J29" s="67" t="str">
        <f>_xlfn.CONCAT($I$2+INT((ROW()-3)/3), " Fall")</f>
        <v>2027 Fall</v>
      </c>
      <c r="K29" s="68"/>
      <c r="L29" s="68"/>
      <c r="M29" s="1"/>
      <c r="N29" s="1"/>
    </row>
    <row r="30" spans="1:18" ht="13.9">
      <c r="A30" s="79"/>
      <c r="H30" s="1"/>
      <c r="I30" s="1"/>
      <c r="J30" s="67" t="str">
        <f>_xlfn.CONCAT($I$2+INT((ROW()-3)/3), " Sp.")</f>
        <v>2028 Sp.</v>
      </c>
      <c r="K30" s="68"/>
      <c r="L30" s="68"/>
      <c r="M30" s="1"/>
      <c r="N30" s="1"/>
    </row>
    <row r="31" spans="1:18" ht="13.9">
      <c r="A31" s="79"/>
      <c r="H31" s="1"/>
      <c r="I31" s="1"/>
      <c r="J31" s="67" t="str">
        <f>_xlfn.CONCAT($I$2+INT((ROW()-3)/3), " Su.")</f>
        <v>2028 Su.</v>
      </c>
      <c r="K31" s="68"/>
      <c r="L31" s="68"/>
      <c r="M31" s="1"/>
      <c r="N31" s="1"/>
    </row>
    <row r="32" spans="1:18" ht="13.9">
      <c r="A32" s="79"/>
      <c r="H32" s="1"/>
      <c r="I32" s="1"/>
      <c r="J32" s="67" t="str">
        <f>_xlfn.CONCAT($I$2+INT((ROW()-3)/3), " Fall")</f>
        <v>2028 Fall</v>
      </c>
      <c r="K32" s="68"/>
      <c r="L32" s="68"/>
      <c r="M32" s="1"/>
      <c r="N32" s="1"/>
    </row>
    <row r="33" spans="1:18" ht="13.9">
      <c r="A33" s="79"/>
      <c r="H33" s="1"/>
      <c r="I33" s="1"/>
      <c r="J33" s="67" t="str">
        <f>_xlfn.CONCAT($I$2+INT((ROW()-3)/3), " Sp.")</f>
        <v>2029 Sp.</v>
      </c>
      <c r="K33" s="68"/>
      <c r="L33" s="68"/>
      <c r="M33" s="1"/>
      <c r="N33" s="1"/>
    </row>
    <row r="34" spans="1:18" ht="13.9">
      <c r="A34" s="79"/>
      <c r="H34" s="1"/>
      <c r="I34" s="1"/>
      <c r="J34" s="67" t="str">
        <f>_xlfn.CONCAT($I$2+INT((ROW()-3)/3), " Su.")</f>
        <v>2029 Su.</v>
      </c>
      <c r="K34" s="68"/>
      <c r="L34" s="68"/>
      <c r="M34" s="1"/>
      <c r="N34" s="1"/>
    </row>
    <row r="35" spans="1:18" ht="13.9">
      <c r="A35" s="79"/>
      <c r="H35" s="1"/>
      <c r="I35" s="1"/>
      <c r="J35" s="67" t="str">
        <f>_xlfn.CONCAT($I$2+INT((ROW()-3)/3), " Fall")</f>
        <v>2029 Fall</v>
      </c>
      <c r="K35" s="68"/>
      <c r="L35" s="68"/>
      <c r="M35" s="1"/>
      <c r="N35" s="1"/>
    </row>
    <row r="36" spans="1:18" ht="13.9">
      <c r="A36" s="79"/>
      <c r="I36" s="1"/>
      <c r="J36" s="67" t="str">
        <f>_xlfn.CONCAT($I$2+INT((ROW()-3)/3), " Sp.")</f>
        <v>2030 Sp.</v>
      </c>
      <c r="K36" s="68"/>
      <c r="L36" s="68"/>
    </row>
    <row r="37" spans="1:18" ht="13.9">
      <c r="A37" s="79"/>
      <c r="I37" s="1"/>
      <c r="J37" s="67" t="str">
        <f>_xlfn.CONCAT($I$2+INT((ROW()-3)/3), " Su.")</f>
        <v>2030 Su.</v>
      </c>
      <c r="K37" s="68"/>
      <c r="L37" s="68"/>
    </row>
    <row r="38" spans="1:18" ht="13.9">
      <c r="A38" s="79"/>
      <c r="J38" s="67" t="str">
        <f>_xlfn.CONCAT($I$2+INT((ROW()-3)/3), " Fall")</f>
        <v>2030 Fall</v>
      </c>
      <c r="K38" s="68"/>
      <c r="L38" s="68"/>
    </row>
    <row r="39" spans="1:18" ht="13.9">
      <c r="A39" s="79"/>
    </row>
    <row r="40" spans="1:18" ht="13.9">
      <c r="A40" s="79"/>
    </row>
    <row r="41" spans="1:18" ht="13.9">
      <c r="A41" s="79"/>
    </row>
    <row r="42" spans="1:18" ht="22.9">
      <c r="A42" s="79"/>
      <c r="H42" s="166" t="s">
        <v>167</v>
      </c>
      <c r="I42" s="166"/>
      <c r="J42" s="166"/>
      <c r="K42" s="166"/>
      <c r="L42" s="166"/>
      <c r="M42" s="166"/>
      <c r="N42" s="166"/>
      <c r="O42" s="166"/>
      <c r="P42" s="166"/>
      <c r="Q42" s="166"/>
      <c r="R42" s="166"/>
    </row>
    <row r="43" spans="1:18" ht="13.9">
      <c r="A43" s="79"/>
    </row>
    <row r="44" spans="1:18" ht="13.9">
      <c r="A44" s="79"/>
    </row>
    <row r="45" spans="1:18" ht="13.9">
      <c r="A45" s="79"/>
    </row>
    <row r="46" spans="1:18" ht="13.9">
      <c r="A46" s="79"/>
    </row>
    <row r="47" spans="1:18" ht="13.9">
      <c r="A47" s="79"/>
    </row>
    <row r="48" spans="1:18" ht="13.9">
      <c r="A48" s="79"/>
    </row>
    <row r="49" spans="1:1" ht="13.9">
      <c r="A49" s="80"/>
    </row>
    <row r="50" spans="1:1" ht="13.9">
      <c r="A50" s="79"/>
    </row>
    <row r="51" spans="1:1" ht="13.9">
      <c r="A51" s="82"/>
    </row>
    <row r="52" spans="1:1" ht="13.9">
      <c r="A52" s="79"/>
    </row>
    <row r="53" spans="1:1" ht="13.9">
      <c r="A53" s="79"/>
    </row>
    <row r="54" spans="1:1" ht="13.9">
      <c r="A54" s="82"/>
    </row>
    <row r="55" spans="1:1" ht="13.9">
      <c r="A55" s="79"/>
    </row>
    <row r="56" spans="1:1" ht="13.9">
      <c r="A56" s="79"/>
    </row>
    <row r="57" spans="1:1" ht="13.9">
      <c r="A57" s="79"/>
    </row>
    <row r="58" spans="1:1" ht="13.9">
      <c r="A58" s="79"/>
    </row>
    <row r="59" spans="1:1" ht="13.9">
      <c r="A59" s="79"/>
    </row>
    <row r="60" spans="1:1" ht="13.9">
      <c r="A60" s="79"/>
    </row>
    <row r="61" spans="1:1" ht="13.9">
      <c r="A61" s="79"/>
    </row>
    <row r="62" spans="1:1" ht="13.9">
      <c r="A62" s="79"/>
    </row>
    <row r="63" spans="1:1" ht="13.9">
      <c r="A63" s="79"/>
    </row>
    <row r="64" spans="1:1" ht="13.9">
      <c r="A64" s="79"/>
    </row>
    <row r="65" spans="1:1" ht="13.9">
      <c r="A65" s="79"/>
    </row>
    <row r="66" spans="1:1" ht="13.9">
      <c r="A66" s="79"/>
    </row>
    <row r="67" spans="1:1" ht="13.9">
      <c r="A67" s="79"/>
    </row>
    <row r="68" spans="1:1" ht="13.9">
      <c r="A68" s="79"/>
    </row>
    <row r="69" spans="1:1" ht="14.45">
      <c r="A69" s="83"/>
    </row>
    <row r="71" spans="1:1" ht="13.9">
      <c r="A71" s="79"/>
    </row>
    <row r="72" spans="1:1" ht="13.9">
      <c r="A72" s="79"/>
    </row>
    <row r="73" spans="1:1" ht="13.9">
      <c r="A73" s="81"/>
    </row>
    <row r="74" spans="1:1" ht="13.9">
      <c r="A74" s="82"/>
    </row>
    <row r="75" spans="1:1" ht="13.9">
      <c r="A75" s="82"/>
    </row>
    <row r="76" spans="1:1" ht="13.9">
      <c r="A76" s="82"/>
    </row>
    <row r="77" spans="1:1" ht="13.9">
      <c r="A77" s="82"/>
    </row>
    <row r="78" spans="1:1" ht="13.9">
      <c r="A78" s="82"/>
    </row>
    <row r="79" spans="1:1" ht="13.9">
      <c r="A79" s="82"/>
    </row>
    <row r="80" spans="1:1" ht="13.9">
      <c r="A80" s="82"/>
    </row>
    <row r="81" spans="1:1" ht="13.9">
      <c r="A81" s="82"/>
    </row>
    <row r="82" spans="1:1" ht="13.9">
      <c r="A82" s="82"/>
    </row>
    <row r="83" spans="1:1" ht="13.9">
      <c r="A83" s="82"/>
    </row>
    <row r="84" spans="1:1" ht="13.9">
      <c r="A84" s="82"/>
    </row>
    <row r="85" spans="1:1" ht="13.9">
      <c r="A85" s="79"/>
    </row>
    <row r="86" spans="1:1" ht="13.9">
      <c r="A86" s="82"/>
    </row>
    <row r="87" spans="1:1" ht="13.9">
      <c r="A87" s="82"/>
    </row>
    <row r="88" spans="1:1" ht="13.9">
      <c r="A88" s="82"/>
    </row>
    <row r="89" spans="1:1" ht="13.9">
      <c r="A89" s="82"/>
    </row>
    <row r="90" spans="1:1" ht="13.9">
      <c r="A90" s="82"/>
    </row>
    <row r="91" spans="1:1" ht="13.9">
      <c r="A91" s="82"/>
    </row>
    <row r="92" spans="1:1" ht="13.9">
      <c r="A92" s="79"/>
    </row>
    <row r="93" spans="1:1" ht="13.9">
      <c r="A93" s="82"/>
    </row>
    <row r="94" spans="1:1" ht="13.9">
      <c r="A94" s="79"/>
    </row>
    <row r="95" spans="1:1" ht="13.9">
      <c r="A95" s="82"/>
    </row>
    <row r="96" spans="1:1" ht="13.9">
      <c r="A96" s="82"/>
    </row>
    <row r="97" spans="1:1" ht="13.9">
      <c r="A97" s="79"/>
    </row>
    <row r="98" spans="1:1" ht="13.9">
      <c r="A98" s="79"/>
    </row>
    <row r="99" spans="1:1" ht="13.9">
      <c r="A99" s="79"/>
    </row>
    <row r="100" spans="1:1" ht="13.9">
      <c r="A100" s="79"/>
    </row>
    <row r="101" spans="1:1" ht="13.9">
      <c r="A101" s="79"/>
    </row>
    <row r="102" spans="1:1" ht="13.9">
      <c r="A102" s="79"/>
    </row>
    <row r="103" spans="1:1" ht="13.9">
      <c r="A103" s="79"/>
    </row>
    <row r="104" spans="1:1" ht="13.9">
      <c r="A104" s="79"/>
    </row>
    <row r="105" spans="1:1" ht="13.9">
      <c r="A105" s="79"/>
    </row>
    <row r="106" spans="1:1" ht="13.9">
      <c r="A106" s="79"/>
    </row>
    <row r="107" spans="1:1" ht="14.45">
      <c r="A107" s="83"/>
    </row>
  </sheetData>
  <protectedRanges>
    <protectedRange sqref="G10:G17 A1:A20 A22:A69 A71:A107 A109:A1048576 G20:G1048576 B1:F1048576" name="Range1"/>
    <protectedRange sqref="G1" name="Range1_1"/>
    <protectedRange sqref="G18:G19" name="Range1_4"/>
    <protectedRange sqref="G2 G5" name="Range1_1_4"/>
    <protectedRange sqref="G3:G4 G6" name="Range1_1_1_4"/>
  </protectedRanges>
  <mergeCells count="3">
    <mergeCell ref="H42:R42"/>
    <mergeCell ref="L1:N1"/>
    <mergeCell ref="H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8" ma:contentTypeDescription="Create a new document." ma:contentTypeScope="" ma:versionID="ca72d6845985a3b840307402b7c3c4f8">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94e2c27d80751dc6e7c57d9e7b1836b4"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2D5794FA-93EA-48EF-8E08-1009C26AE4D3}"/>
</file>

<file path=docMetadata/LabelInfo.xml><?xml version="1.0" encoding="utf-8"?>
<clbl:labelList xmlns:clbl="http://schemas.microsoft.com/office/2020/mipLabelMetadata">
  <clbl:label id="{81f470d8-ae19-4a23-8cf7-dc97b2fb6784}" enabled="1" method="Standard" siteId="{787ea242-36aa-42a4-bfcf-b7cbaad1d83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2026-04-08T08:50:37Z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87800</vt:r8>
  </property>
</Properties>
</file>