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13" documentId="13_ncr:1_{77FFD792-C21A-4224-9C0B-145F1B41BAD3}" xr6:coauthVersionLast="47" xr6:coauthVersionMax="47" xr10:uidLastSave="{7DF9AB95-9175-491E-A8A9-98D603088582}"/>
  <bookViews>
    <workbookView xWindow="0" yWindow="0" windowWidth="28800" windowHeight="15480" activeTab="3" xr2:uid="{00000000-000D-0000-FFFF-FFFF00000000}"/>
  </bookViews>
  <sheets>
    <sheet name="Degree Planning Worksheet" sheetId="1" r:id="rId1"/>
    <sheet name="Advising &amp; Policy Info" sheetId="7" r:id="rId2"/>
    <sheet name="Sheet1" sheetId="8" r:id="rId3"/>
    <sheet name="Lists" sheetId="6" r:id="rId4"/>
  </sheets>
  <externalReferences>
    <externalReference r:id="rId5"/>
    <externalReference r:id="rId6"/>
  </externalReferences>
  <definedNames>
    <definedName name="Early" localSheetId="1">'[1]Course Listing'!$A$1:$A$4</definedName>
    <definedName name="Early">#REF!</definedName>
    <definedName name="Experiential">#REF!</definedName>
    <definedName name="Falls">Lists!$T$2:$T$8</definedName>
    <definedName name="future_terms">Lists!$N$2:$N$20</definedName>
    <definedName name="MathOption" localSheetId="1">'[2]Course Listing'!$A$1:$A$3</definedName>
    <definedName name="MathOption">#REF!</definedName>
    <definedName name="Option" localSheetId="1">'[2]Course Listing'!$A$5:$A$7</definedName>
    <definedName name="Option">#REF!</definedName>
    <definedName name="OtherOption" localSheetId="1">'[2]Course Listing'!$A$9:$A$12</definedName>
    <definedName name="OtherOption">#REF!</definedName>
    <definedName name="_xlnm.Print_Area" localSheetId="0">'Degree Planning Worksheet'!$C$3:$K$73</definedName>
    <definedName name="Recent" localSheetId="1">'[1]Course Listing'!$A$6:$A$9</definedName>
    <definedName name="Recent">#REF!</definedName>
    <definedName name="Terms">Lists!$J$2:$J$40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30" i="6" s="1"/>
  <c r="M2" i="6"/>
  <c r="K5" i="1"/>
  <c r="K4" i="1"/>
  <c r="K3" i="1"/>
  <c r="K2" i="1"/>
  <c r="J33" i="6" l="1"/>
  <c r="J32" i="6"/>
  <c r="J18" i="6"/>
  <c r="J19" i="6"/>
  <c r="J31" i="6"/>
  <c r="J34" i="6"/>
  <c r="J35" i="6"/>
  <c r="L5" i="1"/>
  <c r="L2" i="1"/>
  <c r="J36" i="6"/>
  <c r="J38" i="6"/>
  <c r="X4" i="6"/>
  <c r="N4" i="6"/>
  <c r="N5" i="6"/>
  <c r="N6" i="6"/>
  <c r="N7" i="6"/>
  <c r="N8" i="6"/>
  <c r="N9" i="6"/>
  <c r="AA4" i="6"/>
  <c r="AA5" i="6"/>
  <c r="AA2" i="6"/>
  <c r="U8" i="6"/>
  <c r="J12" i="6"/>
  <c r="W3" i="6"/>
  <c r="J14" i="6"/>
  <c r="J15" i="6"/>
  <c r="Z5" i="6"/>
  <c r="U3" i="6"/>
  <c r="J39" i="6"/>
  <c r="N3" i="6"/>
  <c r="J40"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9"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<sst xmlns="http://schemas.openxmlformats.org/spreadsheetml/2006/main" count="379" uniqueCount="231">
  <si>
    <t>B.A. in Environmental Studies</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</si>
  <si>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</si>
  <si>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</si>
  <si>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</si>
  <si>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</si>
  <si>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</si>
  <si>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</si>
  <si>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</si>
  <si>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</si>
  <si>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</si>
  <si>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</si>
  <si>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</si>
  <si>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</si>
  <si>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</si>
  <si>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</si>
  <si>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family val="2"/>
      </rPr>
      <t>Course Requirements</t>
    </r>
    <r>
      <rPr>
        <b/>
        <sz val="16"/>
        <color rgb="FFE26B0A"/>
        <rFont val="Arial"/>
        <family val="2"/>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</si>
  <si>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</si>
  <si>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</si>
  <si>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</si>
  <si>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</si>
  <si>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</si>
  <si>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</si>
  <si>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</si>
  <si>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</si>
  <si>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</si>
  <si>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</si>
  <si>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</si>
  <si>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</si>
  <si>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</si>
  <si>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</si>
  <si>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</si>
  <si>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</si>
  <si>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</si>
  <si>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</si>
  <si>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t xml:space="preserve">Research, Interpretation and Writing (CCE)              </t>
    </r>
    <r>
      <rPr>
        <sz val="11"/>
        <color rgb="FF000000"/>
        <rFont val="Arial"/>
        <family val="2"/>
      </rPr>
      <t xml:space="preserve">                                   </t>
    </r>
  </si>
  <si>
    <r>
      <t xml:space="preserve">EN1010: College Writing </t>
    </r>
    <r>
      <rPr>
        <sz val="11"/>
        <color theme="9" tint="-0.249977111117893"/>
        <rFont val="Arial"/>
        <family val="2"/>
      </rPr>
      <t>(EN1000 or placement)</t>
    </r>
  </si>
  <si>
    <r>
      <rPr>
        <sz val="11"/>
        <color rgb="FF000000"/>
        <rFont val="Arial"/>
        <family val="2"/>
      </rPr>
      <t xml:space="preserve">EN2020CCE: Writing &amp; Criticism </t>
    </r>
    <r>
      <rPr>
        <sz val="11"/>
        <color rgb="FFE26B0A"/>
        <rFont val="Arial"/>
        <family val="2"/>
      </rPr>
      <t>(EN1010 or placement)</t>
    </r>
  </si>
  <si>
    <t>Digital Literacy and Communication (CCD)</t>
  </si>
  <si>
    <t>Course type CCD</t>
  </si>
  <si>
    <t>Quantitative Reasoning (CCM)</t>
  </si>
  <si>
    <t>Course type CCM</t>
  </si>
  <si>
    <t xml:space="preserve">CCM Math Placement </t>
  </si>
  <si>
    <t>- Select Math Placement  -</t>
  </si>
  <si>
    <t>Core Curriculum Math (CCM) requirement waived?</t>
  </si>
  <si>
    <t>select one option from the dropdown list</t>
  </si>
  <si>
    <t>Experimental Reasoning (CCS)</t>
  </si>
  <si>
    <t>This requirement is fulfilled by a course required for your major</t>
  </si>
  <si>
    <t>Expression française (FR)</t>
  </si>
  <si>
    <t xml:space="preserve">FR1100: Elementary French Language and Culture </t>
  </si>
  <si>
    <r>
      <rPr>
        <sz val="11"/>
        <color rgb="FF000000"/>
        <rFont val="Arial"/>
        <family val="2"/>
      </rPr>
      <t xml:space="preserve">FR1200CCF: Elementary French Language and Culture II </t>
    </r>
    <r>
      <rPr>
        <sz val="11"/>
        <color rgb="FFE26B0A"/>
        <rFont val="Arial"/>
        <family val="2"/>
      </rPr>
      <t>(FR1100 or placement)</t>
    </r>
  </si>
  <si>
    <r>
      <t xml:space="preserve">Major Requirements </t>
    </r>
    <r>
      <rPr>
        <sz val="14"/>
        <color rgb="FF000000"/>
        <rFont val="Arial"/>
        <family val="2"/>
      </rPr>
      <t>(44 credits,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</si>
  <si>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</si>
  <si>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r>
      <t xml:space="preserve">SC1020CCS: Environmental Science 
</t>
    </r>
    <r>
      <rPr>
        <sz val="11"/>
        <color theme="9" tint="-0.249977111117893"/>
        <rFont val="Arial"/>
        <family val="2"/>
      </rPr>
      <t>(MA1005CCM or higher to be taken before or at the same time)</t>
    </r>
  </si>
  <si>
    <t>SC2010CCR or DS/SC3010CCDR</t>
  </si>
  <si>
    <t>EC2020: Principles of Macroeconomics</t>
  </si>
  <si>
    <t>PL2041CCI or LW/PL/PO3019</t>
  </si>
  <si>
    <t>PO3033: International Politics of the Environment</t>
  </si>
  <si>
    <t>Practicum or Senior Project or Capstone Internship</t>
  </si>
  <si>
    <t>I am choosing to follow the following track:</t>
  </si>
  <si>
    <t>tracks</t>
  </si>
  <si>
    <t>Major Elective</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</si>
  <si>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</si>
  <si>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</si>
  <si>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</si>
  <si>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</si>
  <si>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</si>
  <si>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</si>
  <si>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</si>
  <si>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</si>
  <si>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</si>
  <si>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Environmental Studies - Advising Information</t>
  </si>
  <si>
    <r>
      <rPr>
        <b/>
        <sz val="10"/>
        <rFont val="Arial"/>
        <family val="2"/>
      </rPr>
      <t>Departmental Honors</t>
    </r>
    <r>
      <rPr>
        <sz val="10"/>
        <rFont val="Arial"/>
        <family val="2"/>
      </rPr>
      <t>: Students earning a GPA of 3.5 or above in the seven required courses including a Senior Project will graduate with honors.</t>
    </r>
  </si>
  <si>
    <t>Course frequency information (subject to change):</t>
  </si>
  <si>
    <r>
      <rPr>
        <sz val="11"/>
        <color rgb="FF000000"/>
        <rFont val="Arial"/>
        <family val="2"/>
      </rPr>
      <t>Students should enroll in</t>
    </r>
    <r>
      <rPr>
        <b/>
        <sz val="11"/>
        <color rgb="FF000000"/>
        <rFont val="Arial"/>
        <family val="2"/>
      </rPr>
      <t xml:space="preserve"> SC2010 Contemporary Environmental Issues or</t>
    </r>
    <r>
      <rPr>
        <sz val="11"/>
        <color rgb="FF000000"/>
        <rFont val="Arial"/>
        <family val="2"/>
      </rPr>
      <t xml:space="preserve"> </t>
    </r>
    <r>
      <rPr>
        <b/>
        <sz val="11"/>
        <color rgb="FF000000"/>
        <rFont val="Arial"/>
        <family val="2"/>
      </rPr>
      <t>DS/SC 3010 Planetary and Environmental Data Science</t>
    </r>
    <r>
      <rPr>
        <sz val="11"/>
        <color rgb="FF000000"/>
        <rFont val="Arial"/>
        <family val="2"/>
      </rPr>
      <t xml:space="preserve"> as early as possible once they have completed the prerequisite as both have a scheduled frequency of every three semesters and so can be easy to miss. SC2010 Contemporary Environmental Issues has the prerequisites of completion of the CMM requirement  AND the CCS requirement. It is projected to be offered next in F26 and S28. DS/ SC3010 has the prerequisites of completion of the CMM requirement  AND the CCS requirement AND either completion of the CCD requirement or CS1005, CS1040, MA/DS1020, or DS1060.  DS/ SC3010  is projected to be offered next in F27.</t>
    </r>
  </si>
  <si>
    <t xml:space="preserve">The department offers a range of science courses, but not on a particular schedule. Students are encouraged to monitor offerings and to consult with members of the department if there is a particular topic they wish to study. </t>
  </si>
  <si>
    <t xml:space="preserve">Students are encouraged to follow a particular track but may select courses from the other tracks if they wish. </t>
  </si>
  <si>
    <t xml:space="preserve">Courses offered only in fall </t>
  </si>
  <si>
    <t>PO2005: Political Econ. of Developing Countries</t>
  </si>
  <si>
    <t>PO2041 Environmental Ethics</t>
  </si>
  <si>
    <t xml:space="preserve">PO3033: International Politics of the Environment </t>
  </si>
  <si>
    <t xml:space="preserve">EC3043: Economics of Sustainable Development </t>
  </si>
  <si>
    <t>AN/CM3080: Environmental Anthropology</t>
  </si>
  <si>
    <t xml:space="preserve">CM4063CCC: Sustainable Development Practicum </t>
  </si>
  <si>
    <t xml:space="preserve">Courses offered only in spring </t>
  </si>
  <si>
    <t xml:space="preserve">EC3031: Ecological &amp; Environmental Economics </t>
  </si>
  <si>
    <t>PO3035: Waters of the Globe</t>
  </si>
  <si>
    <t>BA3087: Sustainability Management</t>
  </si>
  <si>
    <t xml:space="preserve">BA4030: Sustainable Finance </t>
  </si>
  <si>
    <t>General Academic Policy</t>
  </si>
  <si>
    <t>Global Liberal Arts Core Curriculum (GLACC) Requirements:</t>
  </si>
  <si>
    <r>
      <rPr>
        <b/>
        <sz val="10"/>
        <color rgb="FF000000"/>
        <rFont val="Arial"/>
        <family val="2"/>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family val="2"/>
      </rPr>
      <t>a. I</t>
    </r>
    <r>
      <rPr>
        <b/>
        <sz val="10"/>
        <color rgb="FF000000"/>
        <rFont val="Arial"/>
        <family val="2"/>
      </rPr>
      <t>ntegrative Inquiry and Minor Courses</t>
    </r>
    <r>
      <rPr>
        <sz val="10"/>
        <color rgb="FF000000"/>
        <rFont val="Arial"/>
        <family val="2"/>
      </rPr>
      <t xml:space="preserve">: Integrative Inquiry courses may double count with a student’s minor(s). 
b. </t>
    </r>
    <r>
      <rPr>
        <b/>
        <sz val="10"/>
        <color rgb="FF000000"/>
        <rFont val="Arial"/>
        <family val="2"/>
      </rPr>
      <t>Integrative Inquiry and FirstBridge courses</t>
    </r>
    <r>
      <rPr>
        <sz val="10"/>
        <color rgb="FF000000"/>
        <rFont val="Arial"/>
        <family val="2"/>
      </rPr>
      <t xml:space="preserve">: FirstBridge courses count towards Integrative Inquiry regardless of the student’s major discipline. It is important to note that FirstBridge courses may not apply to a student’s major. 
c. </t>
    </r>
    <r>
      <rPr>
        <b/>
        <sz val="10"/>
        <color rgb="FF000000"/>
        <rFont val="Arial"/>
        <family val="2"/>
      </rPr>
      <t xml:space="preserve">Integrative Inquiry for double majors: Courses fulfilling the requirements of one major can be used to satisfy the Integrative Inquiry requirement. Integrative Inquiry courses must be in at least two different disciplines, only one of which can be a major discipline. 
</t>
    </r>
    <r>
      <rPr>
        <sz val="10"/>
        <color rgb="FF000000"/>
        <rFont val="Arial"/>
        <family val="2"/>
      </rPr>
      <t xml:space="preserve">d. </t>
    </r>
    <r>
      <rPr>
        <b/>
        <sz val="10"/>
        <color rgb="FF000000"/>
        <rFont val="Arial"/>
        <family val="2"/>
      </rPr>
      <t>Integrative Inquiry for interdisciplinary majors:</t>
    </r>
    <r>
      <rPr>
        <sz val="10"/>
        <color rgb="FF000000"/>
        <rFont val="Arial"/>
        <family val="2"/>
      </rPr>
      <t xml:space="preserve"> Students doing an interdisciplinary major* may fulfil the Integrative Inquiry requirement with CCI coded courses taken in any discipline beyond the major requirements.
*Interdisciplinary majors: 1) Politics, Philosophy and Economics 2) History, Law, and Society 3) Gender, Sexuality, and Society 4) Environmental Studies 5) Middle East Pluralities 6) Math and Computer Science.
e. </t>
    </r>
    <r>
      <rPr>
        <b/>
        <sz val="10"/>
        <color rgb="FF000000"/>
        <rFont val="Arial"/>
        <family val="2"/>
      </rPr>
      <t>Students with transfer courses having been granted  Integrative Inquiry (CCI) equivalency</t>
    </r>
    <r>
      <rPr>
        <sz val="10"/>
        <color rgb="FF000000"/>
        <rFont val="Arial"/>
        <family val="2"/>
      </rPr>
      <t xml:space="preserve"> must complete at least one (1) Integrative Inquiry (CCI) course at AUP.
</t>
    </r>
  </si>
  <si>
    <r>
      <rPr>
        <b/>
        <sz val="10"/>
        <color rgb="FF000000"/>
        <rFont val="Arial"/>
        <family val="2"/>
      </rPr>
      <t>GLACC courses other than Integrative Inquiry (CCI)</t>
    </r>
    <r>
      <rPr>
        <sz val="10"/>
        <color rgb="FF000000"/>
        <rFont val="Arial"/>
        <family val="2"/>
      </rPr>
      <t>: 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</si>
  <si>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</si>
  <si>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 xml:space="preserve">Courses with a double GLACC code </t>
    </r>
    <r>
      <rPr>
        <sz val="10"/>
        <color rgb="FF000000"/>
        <rFont val="Arial"/>
        <family val="2"/>
      </rPr>
      <t>(eg.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</si>
  <si>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</si>
  <si>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</si>
  <si>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</si>
  <si>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</si>
  <si>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</si>
  <si>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</si>
  <si>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</si>
  <si>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</si>
  <si>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</si>
  <si>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color rgb="FF000000"/>
        <rFont val="Arial"/>
        <family val="2"/>
      </rPr>
      <t>Internships:</t>
    </r>
    <r>
      <rPr>
        <sz val="10"/>
        <color rgb="FF000000"/>
        <rFont val="Arial"/>
        <family val="2"/>
      </rPr>
      <t xml:space="preserve"> 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</si>
  <si>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</si>
  <si>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</si>
  <si>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</si>
  <si>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</si>
  <si>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</si>
  <si>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</si>
  <si>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</si>
  <si>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</si>
  <si>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</si>
  <si>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</si>
  <si>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</si>
  <si>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</si>
  <si>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</si>
  <si>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</si>
  <si>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Fall 2025</t>
  </si>
  <si>
    <t>Spring 2026</t>
  </si>
  <si>
    <t>Fall 2026</t>
  </si>
  <si>
    <t>Spring 2027</t>
  </si>
  <si>
    <t>Fall 2027</t>
  </si>
  <si>
    <t>Spring 2028</t>
  </si>
  <si>
    <t>Fall 2028</t>
  </si>
  <si>
    <t>Spring 2029</t>
  </si>
  <si>
    <t>SC1020</t>
  </si>
  <si>
    <t>EC2010/2020</t>
  </si>
  <si>
    <t>PL2041</t>
  </si>
  <si>
    <t>SC2010</t>
  </si>
  <si>
    <t>PO3033</t>
  </si>
  <si>
    <t>- Select Math Placement Result -</t>
  </si>
  <si>
    <t>Terms</t>
  </si>
  <si>
    <t>Future_terms</t>
  </si>
  <si>
    <t>Years</t>
  </si>
  <si>
    <t>Grades</t>
  </si>
  <si>
    <t>Falls</t>
  </si>
  <si>
    <t>Springs</t>
  </si>
  <si>
    <t>Even Falls</t>
  </si>
  <si>
    <t>Even Springs</t>
  </si>
  <si>
    <t>odd Falls</t>
  </si>
  <si>
    <t>OddSpring</t>
  </si>
  <si>
    <t>SC2010CCR: Contemporary Environmental Issues (4 credits from range [SC1020CCS to SC1090CCS] + MA1005CCM or above)</t>
  </si>
  <si>
    <t>Placed MA1005 or MA0900 (waiver test)</t>
  </si>
  <si>
    <t>start with</t>
  </si>
  <si>
    <t>1st Year</t>
  </si>
  <si>
    <t>A</t>
  </si>
  <si>
    <t>DS/SC3010CCDR: Planetary &amp; Environmental Data Science (CCM + (CCD or CS1005 or CS1040CCD or DS1020CCM or DS1060CCDI) + CCS)</t>
  </si>
  <si>
    <t>Equivalency with transfer credits</t>
  </si>
  <si>
    <t>2nd Year</t>
  </si>
  <si>
    <t>A-</t>
  </si>
  <si>
    <t>Placed into MA0900 (Algebra test)</t>
  </si>
  <si>
    <t>3rd Year</t>
  </si>
  <si>
    <t>B+</t>
  </si>
  <si>
    <t>Placed into MA1020CCM Stats (Algebra test)</t>
  </si>
  <si>
    <t>4th Year</t>
  </si>
  <si>
    <t>B</t>
  </si>
  <si>
    <t>Placed into MA1020CCM Stats or MA1025CCM Precalc (Algebra test)</t>
  </si>
  <si>
    <t>B-</t>
  </si>
  <si>
    <t>PL2041CCI: Environmental Ethics</t>
  </si>
  <si>
    <t>Placed into MA1030CCM Calc (Precalc test)</t>
  </si>
  <si>
    <t>C+</t>
  </si>
  <si>
    <t>LW/PL/PO3019: Global Justice (sophomore + EN1010)</t>
  </si>
  <si>
    <t>Precalc test not validated - must take algebra test</t>
  </si>
  <si>
    <t>C</t>
  </si>
  <si>
    <t>C-</t>
  </si>
  <si>
    <t>D+</t>
  </si>
  <si>
    <t>Capstone</t>
  </si>
  <si>
    <t>D</t>
  </si>
  <si>
    <t>CM4063CCC: Sustainable Development Practicum (junior)</t>
  </si>
  <si>
    <t>D-</t>
  </si>
  <si>
    <t>xx4095CCC: Senior Project in appropriate field (e.g., EC, LW, PL, PO, SC) (senior)</t>
  </si>
  <si>
    <t>Yes</t>
  </si>
  <si>
    <t>F</t>
  </si>
  <si>
    <t>SC4098CCCX: Capstone Internship (with approval)</t>
  </si>
  <si>
    <t>No - must take math</t>
  </si>
  <si>
    <t>AP</t>
  </si>
  <si>
    <t>NA</t>
  </si>
  <si>
    <t>CR</t>
  </si>
  <si>
    <t>ELECTIVES</t>
  </si>
  <si>
    <t>NC</t>
  </si>
  <si>
    <t xml:space="preserve"> - MEDIA &amp; ADVOCACY - </t>
  </si>
  <si>
    <t>N/A</t>
  </si>
  <si>
    <t>CM1011CCR or CM3012 - CM1011CCR: Journalism: Writing &amp; Reporting (EN1000 or placement above)</t>
  </si>
  <si>
    <t>W</t>
  </si>
  <si>
    <t>CM1011CCR or CM3012 - CM3012: Feature &amp; Investigative Journalism (CM1011(CCR) or CM1023 or EN1010 or EN2020CCE)</t>
  </si>
  <si>
    <t>&gt; 6 years</t>
  </si>
  <si>
    <t>AU</t>
  </si>
  <si>
    <t>EC/PO2045CCI: The Economics &amp; Politics of Inequality</t>
  </si>
  <si>
    <t>AN/FM3063: The Art of Documentary (CM/FM1019(CC(D)I))</t>
  </si>
  <si>
    <t>CM3082 or CM4016 - CM3082: Civic Media, Tactical Media (CM1023 + CM2051(CCR))</t>
  </si>
  <si>
    <t>CM3082 or CM4016 - CM4016: Global Advocacy ([Journalism major or CM2051(CCR)] + EN2020)</t>
  </si>
  <si>
    <t>PO3087CCD: Digital Citizenship (sophomore + EN1010)</t>
  </si>
  <si>
    <t xml:space="preserve"> - INTERNATIONAL CHALLENGES - </t>
  </si>
  <si>
    <t>HI1003CCI: The Contemporary World</t>
  </si>
  <si>
    <t>SC2011: Something in the Water</t>
  </si>
  <si>
    <t>SC2040CCS: Energy &amp; the Environment</t>
  </si>
  <si>
    <t>PO2050 or PO3004 - PO2050: Political Analysis</t>
  </si>
  <si>
    <t>PO2050 or PO3004 - PO3004: Contemporary Political Thought (junior or PO1011(CCR) or PO1012(CCR) or PO2003(CCI))</t>
  </si>
  <si>
    <t>SC2050CCS: Climate Change (CCM or placement into MA1030CCM)</t>
  </si>
  <si>
    <t>PO3035: Waters of the Globe (junior or PO1011(CCR) or PO1012(CCR))</t>
  </si>
  <si>
    <t>EC3042: Economic Development (EC2010 or EC2020)</t>
  </si>
  <si>
    <t xml:space="preserve"> - ENVIRONMENTAL JUSTICE - </t>
  </si>
  <si>
    <t>PL2041CCI or LW/PL/PO3019 - PL2041CCI: Environmental Ethics</t>
  </si>
  <si>
    <t>PL2041CCI or LW/PL/PO3019 - LW/PL/PO3019: Global Justice (sophomore + EN1010)</t>
  </si>
  <si>
    <t>EC/PL/PO2060CCR: The Commons &amp; the Market (EC2010 or EC2020 or PO1011(CCR) or PO2003)</t>
  </si>
  <si>
    <t>GS/PO3024: Politics of Human Rights (junior or PO1011(CCR) or PO1012(CCR))</t>
  </si>
  <si>
    <t>EC3031: Ecological &amp; Environmental Economics (EC2010 + EC2020)</t>
  </si>
  <si>
    <t>Do not change values in gray cells</t>
  </si>
  <si>
    <t xml:space="preserve"> - SUSTAINABLE BUSINESS - </t>
  </si>
  <si>
    <t>DS/MA1020CCM or DS1060CCDI - DS/MA1020CCM: Applied Statistics I (MA0900 or placement above)</t>
  </si>
  <si>
    <t xml:space="preserve">DS/MA1020CCM or DS1060CCDI - DS1060CCDI: Data Science I: Methods &amp; Context </t>
  </si>
  <si>
    <t>PO2050: Political Analysis</t>
  </si>
  <si>
    <t>BA3012CCIR: Business Ethics &amp; Corp Social Responsibility (junior + BA1020 + BA2020)</t>
  </si>
  <si>
    <t>EC3043: Economics of Sustainable Development (EC2010 + EC2020)</t>
  </si>
  <si>
    <t>BA3044CCD: Consumer Behavior (junior + BA2040)</t>
  </si>
  <si>
    <t>BA3087: Sustainability Management (junior + BA2020CCI)</t>
  </si>
  <si>
    <t>BA4030: Sustainable Finance (junior)</t>
  </si>
  <si>
    <t xml:space="preserve"> - ENVIRONMENTAL SCIENCE - </t>
  </si>
  <si>
    <t>SC1055CCS: Introduction to Biodiversity</t>
  </si>
  <si>
    <t>SC1060CCS: Physics of Natural &amp; Unnatural Disasters</t>
  </si>
  <si>
    <t>SC1070CCS: The Ocean Environment</t>
  </si>
  <si>
    <t>SC1080CCS: Animal Behavior</t>
  </si>
  <si>
    <t>SC1090CCS: History of Life on Earth</t>
  </si>
  <si>
    <t>SC2087: Evolution of Human Sexuality</t>
  </si>
  <si>
    <t>Any course coded SC at the 3000-level</t>
  </si>
  <si>
    <t xml:space="preserve">MEDIA &amp; ADVOCACY </t>
  </si>
  <si>
    <t xml:space="preserve">INTERNATIONAL CHALLENGES  </t>
  </si>
  <si>
    <t>ENVIRONMENTAL JUSTICE</t>
  </si>
  <si>
    <t>SUSTAINABLE BUSINESS</t>
  </si>
  <si>
    <t>ENVIRONMENTAL 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</si>
</sst>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b/>
      <sz val="16"/>
      <name val="Arial"/>
      <family val="2"/>
    </font>
    <font>
      <b/>
      <sz val="10"/>
      <color rgb="FF000000"/>
      <name val="Arial"/>
      <family val="2"/>
    </font>
    <font>
      <b/>
      <sz val="10"/>
      <color rgb="FFFF0000"/>
      <name val="Arial"/>
      <family val="2"/>
    </font>
    <font>
      <b/>
      <sz val="11"/>
      <color rgb="FFFF0000"/>
      <name val="Arial"/>
      <family val="2"/>
    </font>
    <font>
      <sz val="9"/>
      <color theme="5" tint="-0.249977111117893"/>
      <name val="Arial"/>
      <family val="2"/>
    </font>
    <font>
      <b/>
      <sz val="16"/>
      <color rgb="FFFFFFFF"/>
      <name val="Arial"/>
      <family val="2"/>
    </font>
    <font>
      <b/>
      <sz val="16"/>
      <color rgb="FFE26B0A"/>
      <name val="Arial"/>
      <family val="2"/>
    </font>
    <font>
      <b/>
      <sz val="16"/>
      <color theme="0"/>
      <name val="Arial"/>
      <family val="2"/>
    </font>
    <font>
      <sz val="11"/>
      <color rgb="FFE26B0A"/>
      <name val="Arial"/>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39997558519241921"/>
        <bgColor indexed="64"/>
      </patternFill>
    </fill>
    <fill>
      <patternFill patternType="solid">
        <fgColor theme="9" tint="0.79998168889431442"/>
        <bgColor indexed="64"/>
      </patternFill>
    </fill>
  </fills>
  <borders count="11">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rgb="FF000000"/>
      </bottom>
      <diagonal/>
    </border>
  </borders>
  <cellStyleXfs count="2">
    <xf numFmtId="0" fontId="0" fillId="0" borderId="0"/>
    <xf numFmtId="0" fontId="30" fillId="0" borderId="0" applyNumberFormat="0" applyFill="0" applyBorder="0" applyAlignment="0" applyProtection="0"/>
  </cellStyleXfs>
  <cellXfs count="171">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6" fillId="0" borderId="0" xfId="0" applyFont="1" applyAlignment="1" applyProtection="1">
      <alignment vertical="center"/>
      <protection hidden="1"/>
    </xf>
    <xf numFmtId="0" fontId="36" fillId="0" borderId="0" xfId="0" applyFont="1"/>
    <xf numFmtId="0" fontId="3" fillId="7" borderId="0" xfId="0" applyFont="1" applyFill="1" applyAlignment="1" applyProtection="1">
      <alignment horizontal="left" vertical="center"/>
      <protection locked="0"/>
    </xf>
    <xf numFmtId="0" fontId="3" fillId="7" borderId="0" xfId="0" applyFont="1" applyFill="1" applyAlignment="1" applyProtection="1">
      <alignment vertical="center"/>
      <protection locked="0"/>
    </xf>
    <xf numFmtId="0" fontId="6" fillId="7" borderId="0" xfId="0" applyFont="1" applyFill="1" applyAlignment="1">
      <alignment horizontal="center" vertical="center"/>
    </xf>
    <xf numFmtId="0" fontId="1" fillId="0" borderId="0" xfId="0" quotePrefix="1" applyFont="1"/>
    <xf numFmtId="0" fontId="37" fillId="0" borderId="0" xfId="0" applyFont="1" applyAlignment="1">
      <alignment horizontal="left" vertical="center" wrapText="1"/>
    </xf>
    <xf numFmtId="0" fontId="0" fillId="0" borderId="0" xfId="0" applyAlignment="1">
      <alignment horizontal="left" vertical="center" wrapText="1"/>
    </xf>
    <xf numFmtId="0" fontId="1" fillId="6" borderId="7" xfId="0" applyFont="1" applyFill="1" applyBorder="1" applyAlignment="1">
      <alignment horizontal="left" vertical="center" wrapText="1"/>
    </xf>
    <xf numFmtId="0" fontId="0" fillId="9" borderId="8" xfId="0" applyFill="1" applyBorder="1" applyAlignment="1">
      <alignment vertical="center" wrapText="1"/>
    </xf>
    <xf numFmtId="0" fontId="4" fillId="9" borderId="8" xfId="0" applyFont="1" applyFill="1" applyBorder="1" applyAlignment="1">
      <alignment vertical="center" wrapText="1"/>
    </xf>
    <xf numFmtId="0" fontId="4" fillId="9" borderId="9"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7" xfId="0" applyFont="1" applyFill="1" applyBorder="1" applyAlignment="1">
      <alignment horizontal="left" vertical="center" wrapText="1"/>
    </xf>
    <xf numFmtId="0" fontId="0" fillId="8" borderId="8" xfId="0" applyFill="1" applyBorder="1" applyAlignment="1">
      <alignment vertical="center" wrapText="1"/>
    </xf>
    <xf numFmtId="0" fontId="4" fillId="8" borderId="8" xfId="0" applyFont="1" applyFill="1" applyBorder="1" applyAlignment="1">
      <alignment vertical="center" wrapText="1"/>
    </xf>
    <xf numFmtId="0" fontId="4" fillId="8" borderId="9" xfId="0" applyFont="1" applyFill="1" applyBorder="1" applyAlignment="1">
      <alignment vertical="center" wrapText="1"/>
    </xf>
    <xf numFmtId="0" fontId="1" fillId="7" borderId="7" xfId="0" applyFont="1" applyFill="1" applyBorder="1" applyAlignment="1">
      <alignment horizontal="left" vertical="center" wrapText="1"/>
    </xf>
    <xf numFmtId="0" fontId="0" fillId="10" borderId="8" xfId="0" applyFill="1" applyBorder="1" applyAlignment="1">
      <alignment vertical="center" wrapText="1"/>
    </xf>
    <xf numFmtId="0" fontId="4" fillId="10" borderId="8"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8" fillId="8" borderId="0" xfId="0" applyFont="1" applyFill="1" applyAlignment="1" applyProtection="1">
      <alignment horizontal="left"/>
      <protection locked="0"/>
    </xf>
    <xf numFmtId="0" fontId="6" fillId="8" borderId="0" xfId="0" applyFont="1" applyFill="1" applyAlignment="1" applyProtection="1">
      <alignment horizontal="left"/>
      <protection locked="0"/>
    </xf>
    <xf numFmtId="0" fontId="38" fillId="4" borderId="0" xfId="0" applyFont="1" applyFill="1" applyAlignment="1">
      <alignment horizontal="left" vertical="center"/>
    </xf>
    <xf numFmtId="0" fontId="20" fillId="4" borderId="0" xfId="0" applyFont="1" applyFill="1" applyAlignment="1">
      <alignment horizontal="left" vertical="center"/>
    </xf>
    <xf numFmtId="0" fontId="29" fillId="9" borderId="8" xfId="0" applyFont="1" applyFill="1" applyBorder="1" applyAlignment="1">
      <alignment vertical="center" wrapText="1"/>
    </xf>
    <xf numFmtId="0" fontId="29" fillId="10" borderId="9" xfId="0" applyFont="1" applyFill="1" applyBorder="1" applyAlignment="1">
      <alignment vertical="center" wrapText="1"/>
    </xf>
    <xf numFmtId="0" fontId="5" fillId="25" borderId="0" xfId="0" applyFont="1" applyFill="1" applyAlignment="1">
      <alignment horizontal="left" vertical="center" wrapText="1"/>
    </xf>
    <xf numFmtId="0" fontId="1" fillId="25" borderId="0" xfId="0" applyFont="1" applyFill="1" applyAlignment="1">
      <alignment horizontal="left" vertical="center" wrapText="1"/>
    </xf>
    <xf numFmtId="0" fontId="1" fillId="0" borderId="0" xfId="0" applyFont="1" applyAlignment="1">
      <alignment horizontal="left" vertical="center" wrapText="1"/>
    </xf>
    <xf numFmtId="0" fontId="38" fillId="25" borderId="0" xfId="0" applyFont="1" applyFill="1" applyAlignment="1">
      <alignment horizontal="left" vertical="center" wrapText="1"/>
    </xf>
    <xf numFmtId="0" fontId="29" fillId="25" borderId="0" xfId="0" applyFont="1" applyFill="1"/>
    <xf numFmtId="0" fontId="4" fillId="25" borderId="0" xfId="0" applyFont="1" applyFill="1"/>
    <xf numFmtId="0" fontId="29" fillId="25" borderId="0" xfId="0" applyFont="1" applyFill="1" applyAlignment="1">
      <alignment horizontal="left" vertical="center" wrapText="1"/>
    </xf>
    <xf numFmtId="0" fontId="6" fillId="25" borderId="0" xfId="0" applyFont="1" applyFill="1" applyAlignment="1">
      <alignment horizontal="left" vertical="center" wrapText="1"/>
    </xf>
    <xf numFmtId="0" fontId="4" fillId="25" borderId="6" xfId="0" applyFont="1" applyFill="1" applyBorder="1"/>
    <xf numFmtId="0" fontId="37" fillId="25" borderId="5" xfId="0" applyFont="1" applyFill="1" applyBorder="1" applyAlignment="1">
      <alignment horizontal="left" vertical="center"/>
    </xf>
    <xf numFmtId="0" fontId="0" fillId="25" borderId="6" xfId="0" applyFill="1" applyBorder="1"/>
    <xf numFmtId="0" fontId="4" fillId="25" borderId="10" xfId="0" applyFont="1" applyFill="1" applyBorder="1"/>
    <xf numFmtId="0" fontId="44" fillId="11" borderId="0" xfId="0" applyFont="1" applyFill="1" applyAlignment="1">
      <alignment horizontal="left" vertical="center"/>
    </xf>
    <xf numFmtId="0" fontId="15" fillId="25" borderId="0" xfId="0" applyFont="1" applyFill="1" applyAlignment="1">
      <alignment horizontal="left" vertical="center" wrapText="1"/>
    </xf>
    <xf numFmtId="0" fontId="32" fillId="19" borderId="0" xfId="0" applyFont="1" applyFill="1" applyAlignment="1">
      <alignment horizontal="center" vertical="center"/>
    </xf>
    <xf numFmtId="0" fontId="8" fillId="17" borderId="0" xfId="0" applyFont="1" applyFill="1" applyAlignment="1" applyProtection="1">
      <alignment horizontal="center" vertical="center"/>
      <protection locked="0"/>
    </xf>
    <xf numFmtId="0" fontId="11" fillId="3" borderId="0" xfId="0" applyFont="1" applyFill="1" applyAlignment="1">
      <alignment horizontal="center" vertical="center" wrapText="1"/>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8" fillId="17" borderId="0" xfId="0" applyFont="1" applyFill="1" applyAlignment="1" applyProtection="1">
      <alignment horizontal="left" vertical="center"/>
      <protection locked="0"/>
    </xf>
    <xf numFmtId="0" fontId="9" fillId="9" borderId="0" xfId="0" applyFont="1" applyFill="1" applyAlignment="1">
      <alignment vertical="center"/>
    </xf>
    <xf numFmtId="0" fontId="9" fillId="9" borderId="0" xfId="0" applyFont="1" applyFill="1" applyAlignment="1">
      <alignment horizontal="left" vertical="center"/>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8" fillId="8" borderId="0" xfId="0" applyFont="1" applyFill="1" applyAlignment="1" applyProtection="1">
      <alignment horizontal="left"/>
      <protection locked="0"/>
    </xf>
    <xf numFmtId="0" fontId="8" fillId="18" borderId="0" xfId="0" applyFont="1" applyFill="1" applyAlignment="1" applyProtection="1">
      <alignment horizontal="left" vertical="center"/>
      <protection locked="0"/>
    </xf>
    <xf numFmtId="0" fontId="5" fillId="13" borderId="0" xfId="0" applyFont="1" applyFill="1" applyAlignment="1">
      <alignment horizontal="center" vertical="center"/>
    </xf>
    <xf numFmtId="0" fontId="6" fillId="8" borderId="0" xfId="0" applyFont="1" applyFill="1" applyAlignment="1">
      <alignment vertical="center" wrapText="1"/>
    </xf>
    <xf numFmtId="0" fontId="6" fillId="8" borderId="0" xfId="0" applyFont="1" applyFill="1" applyAlignment="1">
      <alignment vertical="center"/>
    </xf>
    <xf numFmtId="0" fontId="15" fillId="0" borderId="0" xfId="0" applyFont="1" applyAlignment="1">
      <alignment vertical="center" wrapText="1"/>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30" fillId="12" borderId="0" xfId="1" applyFill="1" applyAlignment="1">
      <alignment horizontal="center" vertical="center"/>
    </xf>
    <xf numFmtId="0" fontId="6" fillId="0" borderId="0" xfId="0" applyFont="1" applyAlignment="1" applyProtection="1">
      <alignment vertical="center"/>
      <protection locked="0"/>
    </xf>
    <xf numFmtId="0" fontId="8" fillId="2" borderId="0" xfId="0" applyFont="1" applyFill="1" applyAlignment="1" applyProtection="1">
      <alignment horizontal="center" vertical="center"/>
      <protection locked="0"/>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8" fillId="0" borderId="0" xfId="0" applyFont="1" applyAlignment="1" applyProtection="1">
      <alignment horizontal="left" vertical="center"/>
      <protection locked="0"/>
    </xf>
    <xf numFmtId="0" fontId="6" fillId="0" borderId="0" xfId="0" applyFont="1" applyAlignment="1">
      <alignment vertical="center" wrapText="1"/>
    </xf>
    <xf numFmtId="0" fontId="10" fillId="7" borderId="0" xfId="0" applyFont="1" applyFill="1" applyAlignment="1">
      <alignment vertical="center" wrapText="1"/>
    </xf>
    <xf numFmtId="0" fontId="15" fillId="8" borderId="0" xfId="0" applyFont="1" applyFill="1" applyAlignment="1">
      <alignment vertical="center"/>
    </xf>
    <xf numFmtId="0" fontId="40" fillId="0" borderId="0" xfId="0" applyFont="1" applyAlignment="1">
      <alignment vertical="center" wrapText="1"/>
    </xf>
    <xf numFmtId="0" fontId="15" fillId="0" borderId="0" xfId="0" applyFont="1" applyAlignment="1">
      <alignment vertical="center"/>
    </xf>
    <xf numFmtId="0" fontId="8" fillId="8" borderId="0" xfId="0" applyFont="1" applyFill="1" applyAlignment="1" applyProtection="1">
      <alignment horizontal="left" vertical="center"/>
      <protection locked="0"/>
    </xf>
    <xf numFmtId="0" fontId="31" fillId="0" borderId="0" xfId="0" applyFont="1" applyAlignment="1">
      <alignment vertical="center" wrapText="1"/>
    </xf>
    <xf numFmtId="0" fontId="41" fillId="24"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15" fillId="8" borderId="0" xfId="0" applyFont="1" applyFill="1" applyAlignment="1">
      <alignment vertical="center" wrapText="1"/>
    </xf>
    <xf numFmtId="0" fontId="8" fillId="24" borderId="0" xfId="0" applyFont="1" applyFill="1" applyAlignment="1" applyProtection="1">
      <alignment horizontal="left"/>
      <protection locked="0"/>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39">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color theme="6" tint="-0.499984740745262"/>
      </font>
      <fill>
        <patternFill>
          <bgColor rgb="FF92D050"/>
        </patternFill>
      </fill>
    </dxf>
    <dxf>
      <font>
        <strike val="0"/>
        <color theme="9" tint="-0.499984740745262"/>
      </font>
      <fill>
        <patternFill patternType="solid">
          <fgColor auto="1"/>
          <bgColor theme="9" tint="0.39994506668294322"/>
        </patternFill>
      </fill>
    </dxf>
    <dxf>
      <font>
        <b/>
        <i val="0"/>
        <color rgb="FF9C0006"/>
      </font>
    </dxf>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92D050"/>
        </patternFill>
      </fill>
    </dxf>
    <dxf>
      <font>
        <color theme="6" tint="-0.499984740745262"/>
      </font>
      <fill>
        <patternFill>
          <bgColor rgb="FFC6D1B9"/>
        </patternFill>
      </fill>
    </dxf>
    <dxf>
      <font>
        <color theme="8" tint="-0.499984740745262"/>
      </font>
      <fill>
        <patternFill>
          <bgColor theme="8" tint="0.59996337778862885"/>
        </patternFill>
      </fill>
    </dxf>
    <dxf>
      <font>
        <color theme="9" tint="-0.499984740745262"/>
      </font>
      <fill>
        <patternFill>
          <bgColor rgb="FFFFE79B"/>
        </patternFill>
      </fill>
    </dxf>
    <dxf>
      <font>
        <strike val="0"/>
        <color theme="9" tint="-0.499984740745262"/>
      </font>
      <fill>
        <patternFill patternType="solid">
          <fgColor auto="1"/>
          <bgColor theme="9" tint="0.39994506668294322"/>
        </patternFill>
      </fill>
    </dxf>
    <dxf>
      <fill>
        <patternFill>
          <bgColor theme="9" tint="0.59996337778862885"/>
        </patternFill>
      </fill>
    </dxf>
    <dxf>
      <fill>
        <patternFill>
          <bgColor rgb="FFFFFF99"/>
        </patternFill>
      </fill>
    </dxf>
    <dxf>
      <fill>
        <patternFill>
          <bgColor theme="7" tint="0.59996337778862885"/>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22/10/relationships/richValueRel" Target="richData/richValueRel.xml"/><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17</xdr:col>
      <xdr:colOff>241876</xdr:colOff>
      <xdr:row>14</xdr:row>
      <xdr:rowOff>129823</xdr:rowOff>
    </xdr:to>
    <xdr:pic>
      <xdr:nvPicPr>
        <xdr:cNvPr id="2" name="Picture 1">
          <a:extLst>
            <a:ext uri="{FF2B5EF4-FFF2-40B4-BE49-F238E27FC236}">
              <a16:creationId xmlns:a16="http://schemas.microsoft.com/office/drawing/2014/main" id="{26544DE4-A8B1-48DC-A1B6-C6F461501118}"/>
            </a:ext>
          </a:extLst>
        </xdr:cNvPr>
        <xdr:cNvPicPr>
          <a:picLocks noChangeAspect="1"/>
        </xdr:cNvPicPr>
      </xdr:nvPicPr>
      <xdr:blipFill>
        <a:blip xmlns:r="http://schemas.openxmlformats.org/officeDocument/2006/relationships" r:embed="rId1"/>
        <a:stretch>
          <a:fillRect/>
        </a:stretch>
      </xdr:blipFill>
      <xdr:spPr>
        <a:xfrm>
          <a:off x="38100" y="38100"/>
          <a:ext cx="10566976" cy="2438683"/>
        </a:xfrm>
        <a:prstGeom prst="rect">
          <a:avLst/>
        </a:prstGeom>
        <a:ln>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History%202020.xlsx" TargetMode="External"/><Relationship Id="rId1" Type="http://schemas.openxmlformats.org/officeDocument/2006/relationships/externalLinkPath" Target="/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21-2022%20Academic%20Catalog%20Update/Degree%20Worksheets%20for%202021-22/Majors%202021-22/Computer%20Science%202020.xlsx" TargetMode="External"/><Relationship Id="rId1" Type="http://schemas.openxmlformats.org/officeDocument/2006/relationships/externalLinkPath" Target="/sites/AcademicCatalogRevisionTracking/Shared%20Documents/General/2021-2022%20Academic%20Catalog%20Update/Degree%20Worksheets%20for%202021-22/Majors%202021-22/Computer%20Scienc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4"/>
  <sheetViews>
    <sheetView topLeftCell="B1" zoomScaleNormal="100" workbookViewId="0">
      <pane ySplit="7" topLeftCell="A32" activePane="bottomLeft" state="frozen"/>
      <selection pane="bottomLeft" activeCell="G4" sqref="F4:H4"/>
    </sheetView>
  </sheetViews>
  <sheetFormatPr defaultColWidth="9.140625" defaultRowHeight="14.25"/>
  <cols>
    <col min="1" max="2" width="1.42578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42578125" style="7" customWidth="1"/>
    <col min="10" max="10" width="14.42578125" style="7" customWidth="1"/>
    <col min="11" max="11" width="13.140625" style="11" customWidth="1"/>
    <col min="12" max="12" width="45.42578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39" t="e" vm="1">
        <v>#VALUE!</v>
      </c>
      <c r="D1" s="128" t="s">
        <v>0</v>
      </c>
      <c r="E1" s="128"/>
      <c r="F1" s="128"/>
      <c r="G1" s="129">
        <v>2026</v>
      </c>
      <c r="H1" s="131" t="str">
        <f>_xlfn.CONCAT("- ",G1+1)</f>
        <v>- 2027</v>
      </c>
      <c r="I1" s="28"/>
      <c r="J1" s="145" t="s">
        <v>1</v>
      </c>
      <c r="K1" s="145"/>
      <c r="L1" s="28"/>
      <c r="M1" s="35"/>
      <c r="N1" s="35"/>
      <c r="O1" s="126" t="s">
        <v>2</v>
      </c>
    </row>
    <row r="2" spans="1:20" ht="15" customHeight="1">
      <c r="A2" s="14"/>
      <c r="B2" s="35"/>
      <c r="C2" s="139"/>
      <c r="D2" s="128"/>
      <c r="E2" s="128"/>
      <c r="F2" s="128"/>
      <c r="G2" s="130"/>
      <c r="H2" s="131"/>
      <c r="I2" s="28"/>
      <c r="J2" s="31" t="s">
        <v>3</v>
      </c>
      <c r="K2" s="29">
        <f>SUMIF(J:J,J2,I:I)</f>
        <v>128</v>
      </c>
      <c r="L2" s="75" t="str">
        <f>CONCATENATE("You have ", SUM(K4:K5)," credits so far.")</f>
        <v>You have 0 credits so far.</v>
      </c>
      <c r="M2" s="35"/>
      <c r="N2" s="35"/>
      <c r="O2" s="126"/>
    </row>
    <row r="3" spans="1:20" ht="15" customHeight="1">
      <c r="A3" s="14"/>
      <c r="B3" s="35"/>
      <c r="C3" s="139"/>
      <c r="D3" s="128"/>
      <c r="E3" s="128"/>
      <c r="F3" s="128"/>
      <c r="G3" s="130"/>
      <c r="H3" s="131"/>
      <c r="I3" s="28"/>
      <c r="J3" s="31" t="s">
        <v>4</v>
      </c>
      <c r="K3" s="29">
        <f>SUMIF(J:J,J3,I:I)</f>
        <v>0</v>
      </c>
      <c r="L3" s="137" t="s">
        <v>5</v>
      </c>
      <c r="M3" s="35"/>
      <c r="N3" s="35"/>
      <c r="O3" s="126"/>
    </row>
    <row r="4" spans="1:20" s="8" customFormat="1" ht="16.5" customHeight="1">
      <c r="A4" s="14"/>
      <c r="B4" s="36"/>
      <c r="C4" s="5" t="s">
        <v>6</v>
      </c>
      <c r="E4" s="6" t="s">
        <v>7</v>
      </c>
      <c r="F4" s="132"/>
      <c r="G4" s="132"/>
      <c r="H4" s="132"/>
      <c r="I4" s="28"/>
      <c r="J4" s="31" t="s">
        <v>8</v>
      </c>
      <c r="K4" s="29">
        <f>SUMIF(J:J,J4,I:I)</f>
        <v>0</v>
      </c>
      <c r="L4" s="137"/>
      <c r="M4" s="36"/>
      <c r="N4" s="36"/>
      <c r="O4" s="126"/>
    </row>
    <row r="5" spans="1:20" s="8" customFormat="1" ht="16.5" customHeight="1">
      <c r="A5" s="14"/>
      <c r="B5" s="36"/>
      <c r="C5" s="5" t="s">
        <v>9</v>
      </c>
      <c r="E5" s="6" t="s">
        <v>10</v>
      </c>
      <c r="F5" s="132"/>
      <c r="G5" s="132"/>
      <c r="H5" s="132"/>
      <c r="I5" s="28"/>
      <c r="J5" s="32" t="s">
        <v>11</v>
      </c>
      <c r="K5" s="30">
        <f>SUMIF(J:J,J5,I:I)</f>
        <v>0</v>
      </c>
      <c r="L5" s="75" t="str">
        <f>CONCATENATE("You have ", 128-SUM(K4:K5), " credits left to earn.")</f>
        <v>You have 128 credits left to earn.</v>
      </c>
      <c r="M5" s="36"/>
      <c r="N5" s="36"/>
      <c r="O5" s="126"/>
    </row>
    <row r="6" spans="1:20" s="8" customFormat="1" ht="16.5" customHeight="1">
      <c r="A6" s="14"/>
      <c r="B6" s="36"/>
      <c r="C6" s="5" t="s">
        <v>12</v>
      </c>
      <c r="E6" s="6" t="s">
        <v>13</v>
      </c>
      <c r="F6" s="132"/>
      <c r="G6" s="132"/>
      <c r="H6" s="132"/>
      <c r="I6" s="28"/>
      <c r="J6" s="24" t="s">
        <v>14</v>
      </c>
      <c r="K6" s="26">
        <f>SUM(K2:K5)</f>
        <v>128</v>
      </c>
      <c r="L6" s="76"/>
      <c r="M6" s="36"/>
      <c r="N6" s="36"/>
      <c r="O6" s="126"/>
    </row>
    <row r="7" spans="1:20" s="8" customFormat="1" ht="36.75" customHeight="1">
      <c r="A7" s="14"/>
      <c r="B7" s="36"/>
      <c r="C7" s="124" t="s">
        <v>15</v>
      </c>
      <c r="D7" s="21"/>
      <c r="E7" s="20"/>
      <c r="F7" s="27" t="s">
        <v>16</v>
      </c>
      <c r="G7" s="27" t="s">
        <v>17</v>
      </c>
      <c r="H7" s="27" t="s">
        <v>18</v>
      </c>
      <c r="I7" s="13" t="s">
        <v>19</v>
      </c>
      <c r="J7" s="13" t="s">
        <v>20</v>
      </c>
      <c r="K7" s="149" t="s">
        <v>21</v>
      </c>
      <c r="L7" s="150"/>
      <c r="M7" s="37"/>
      <c r="N7" s="37"/>
      <c r="O7" s="74"/>
    </row>
    <row r="8" spans="1:20" ht="30">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34"/>
      <c r="L10" s="134"/>
      <c r="M10" s="19"/>
      <c r="N10" s="35"/>
      <c r="O10" s="8"/>
      <c r="P10" s="8"/>
    </row>
    <row r="11" spans="1:20" ht="15.75" customHeight="1">
      <c r="A11" s="14"/>
      <c r="B11" s="22"/>
      <c r="C11" s="142" t="s">
        <v>26</v>
      </c>
      <c r="D11" s="142"/>
      <c r="E11" s="142"/>
      <c r="F11" s="41" t="s">
        <v>27</v>
      </c>
      <c r="G11" s="41" t="s">
        <v>27</v>
      </c>
      <c r="H11" s="39"/>
      <c r="I11" s="40">
        <v>4</v>
      </c>
      <c r="J11" s="10" t="s">
        <v>3</v>
      </c>
      <c r="K11" s="133"/>
      <c r="L11" s="133"/>
      <c r="M11" s="19"/>
      <c r="N11" s="35"/>
      <c r="O11" s="8"/>
      <c r="P11" s="8"/>
    </row>
    <row r="12" spans="1:20" ht="15.75" customHeight="1">
      <c r="A12" s="14"/>
      <c r="B12" s="22"/>
      <c r="C12" s="142" t="s">
        <v>26</v>
      </c>
      <c r="D12" s="142"/>
      <c r="E12" s="142"/>
      <c r="F12" s="41" t="s">
        <v>27</v>
      </c>
      <c r="G12" s="41" t="s">
        <v>27</v>
      </c>
      <c r="H12" s="39"/>
      <c r="I12" s="40">
        <v>4</v>
      </c>
      <c r="J12" s="10" t="s">
        <v>3</v>
      </c>
      <c r="K12" s="133"/>
      <c r="L12" s="133"/>
      <c r="M12" s="19"/>
      <c r="N12" s="35"/>
      <c r="O12" s="8"/>
      <c r="P12" s="8"/>
    </row>
    <row r="13" spans="1:20" ht="15.75" customHeight="1">
      <c r="A13" s="14"/>
      <c r="B13" s="22"/>
      <c r="C13" s="138" t="s">
        <v>28</v>
      </c>
      <c r="D13" s="138"/>
      <c r="E13" s="138"/>
      <c r="F13" s="41" t="s">
        <v>27</v>
      </c>
      <c r="G13" s="41" t="s">
        <v>27</v>
      </c>
      <c r="H13" s="39"/>
      <c r="I13" s="40">
        <v>4</v>
      </c>
      <c r="J13" s="10" t="s">
        <v>3</v>
      </c>
      <c r="K13" s="133"/>
      <c r="L13" s="133"/>
      <c r="M13" s="19"/>
      <c r="N13" s="35"/>
    </row>
    <row r="14" spans="1:20" ht="15.75" customHeight="1">
      <c r="A14" s="14"/>
      <c r="B14" s="22"/>
      <c r="C14" s="138" t="s">
        <v>29</v>
      </c>
      <c r="D14" s="138"/>
      <c r="E14" s="138"/>
      <c r="F14" s="41" t="s">
        <v>27</v>
      </c>
      <c r="G14" s="41" t="s">
        <v>27</v>
      </c>
      <c r="H14" s="39"/>
      <c r="I14" s="40">
        <v>4</v>
      </c>
      <c r="J14" s="10" t="s">
        <v>3</v>
      </c>
      <c r="K14" s="133"/>
      <c r="L14" s="133"/>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38" t="s">
        <v>31</v>
      </c>
      <c r="D16" s="138"/>
      <c r="E16" s="138"/>
      <c r="F16" s="41" t="s">
        <v>27</v>
      </c>
      <c r="G16" s="41" t="s">
        <v>27</v>
      </c>
      <c r="H16" s="39" t="s">
        <v>32</v>
      </c>
      <c r="I16" s="40" t="s">
        <v>33</v>
      </c>
      <c r="J16" s="10" t="s">
        <v>3</v>
      </c>
      <c r="K16" s="133"/>
      <c r="L16" s="133"/>
      <c r="M16" s="19"/>
      <c r="N16" s="35"/>
    </row>
    <row r="17" spans="1:14" s="9" customFormat="1" ht="24" customHeight="1">
      <c r="A17" s="14"/>
      <c r="B17" s="22"/>
      <c r="C17" s="66" t="s">
        <v>34</v>
      </c>
      <c r="D17" s="18"/>
      <c r="E17" s="12"/>
      <c r="F17" s="12"/>
      <c r="G17" s="12"/>
      <c r="H17" s="12"/>
      <c r="I17" s="12"/>
      <c r="J17" s="12"/>
      <c r="K17" s="135"/>
      <c r="L17" s="135"/>
      <c r="M17" s="19"/>
      <c r="N17" s="35"/>
    </row>
    <row r="18" spans="1:14" ht="17.850000000000001" customHeight="1">
      <c r="A18" s="14"/>
      <c r="B18" s="22"/>
      <c r="C18" s="148" t="s">
        <v>35</v>
      </c>
      <c r="D18" s="148"/>
      <c r="E18" s="148"/>
      <c r="F18" s="41" t="s">
        <v>27</v>
      </c>
      <c r="G18" s="41" t="s">
        <v>27</v>
      </c>
      <c r="H18" s="39" t="s">
        <v>32</v>
      </c>
      <c r="I18" s="40">
        <v>4</v>
      </c>
      <c r="J18" s="10" t="s">
        <v>3</v>
      </c>
      <c r="K18" s="133"/>
      <c r="L18" s="133"/>
      <c r="M18" s="19"/>
      <c r="N18" s="35"/>
    </row>
    <row r="19" spans="1:14" ht="17.850000000000001" customHeight="1">
      <c r="A19" s="14"/>
      <c r="B19" s="22"/>
      <c r="C19" s="148" t="s">
        <v>36</v>
      </c>
      <c r="D19" s="158"/>
      <c r="E19" s="158"/>
      <c r="F19" s="41" t="s">
        <v>27</v>
      </c>
      <c r="G19" s="41" t="s">
        <v>27</v>
      </c>
      <c r="H19" s="39" t="s">
        <v>32</v>
      </c>
      <c r="I19" s="40">
        <v>4</v>
      </c>
      <c r="J19" s="10" t="s">
        <v>3</v>
      </c>
      <c r="K19" s="133"/>
      <c r="L19" s="133"/>
      <c r="M19" s="19"/>
      <c r="N19" s="35"/>
    </row>
    <row r="20" spans="1:14" s="9" customFormat="1" ht="24" customHeight="1">
      <c r="A20" s="14"/>
      <c r="B20" s="22"/>
      <c r="C20" s="18" t="s">
        <v>37</v>
      </c>
      <c r="D20" s="18"/>
      <c r="E20" s="12"/>
      <c r="F20" s="12"/>
      <c r="G20" s="12"/>
      <c r="H20" s="12"/>
      <c r="I20" s="12"/>
      <c r="J20" s="12"/>
      <c r="K20" s="135"/>
      <c r="L20" s="135"/>
      <c r="M20" s="19"/>
      <c r="N20" s="35"/>
    </row>
    <row r="21" spans="1:14" ht="15.75" customHeight="1">
      <c r="A21" s="14"/>
      <c r="B21" s="22"/>
      <c r="C21" s="138" t="s">
        <v>38</v>
      </c>
      <c r="D21" s="138"/>
      <c r="E21" s="138"/>
      <c r="F21" s="41" t="s">
        <v>27</v>
      </c>
      <c r="G21" s="41" t="s">
        <v>27</v>
      </c>
      <c r="H21" s="39" t="s">
        <v>32</v>
      </c>
      <c r="I21" s="40">
        <v>4</v>
      </c>
      <c r="J21" s="10" t="s">
        <v>3</v>
      </c>
      <c r="K21" s="127"/>
      <c r="L21" s="127"/>
      <c r="M21" s="19"/>
      <c r="N21" s="35"/>
    </row>
    <row r="22" spans="1:14" s="9" customFormat="1" ht="24" customHeight="1">
      <c r="A22" s="14"/>
      <c r="B22" s="22"/>
      <c r="C22" s="17" t="s">
        <v>39</v>
      </c>
      <c r="D22" s="17"/>
      <c r="E22" s="4"/>
      <c r="F22" s="12"/>
      <c r="G22" s="12"/>
      <c r="H22" s="4"/>
      <c r="I22" s="4"/>
      <c r="J22" s="4"/>
      <c r="K22" s="135"/>
      <c r="L22" s="135"/>
      <c r="M22" s="19"/>
      <c r="N22" s="35"/>
    </row>
    <row r="23" spans="1:14" ht="15.75" customHeight="1">
      <c r="A23" s="14"/>
      <c r="B23" s="22"/>
      <c r="C23" s="138" t="s">
        <v>40</v>
      </c>
      <c r="D23" s="138"/>
      <c r="E23" s="138"/>
      <c r="F23" s="41" t="s">
        <v>27</v>
      </c>
      <c r="G23" s="41" t="s">
        <v>27</v>
      </c>
      <c r="H23" s="39" t="s">
        <v>32</v>
      </c>
      <c r="I23" s="40">
        <v>4</v>
      </c>
      <c r="J23" s="10" t="s">
        <v>3</v>
      </c>
      <c r="K23" s="127"/>
      <c r="L23" s="127"/>
      <c r="M23" s="19"/>
      <c r="N23" s="35"/>
    </row>
    <row r="24" spans="1:14" s="9" customFormat="1" ht="17.25" customHeight="1">
      <c r="A24" s="14"/>
      <c r="B24" s="22"/>
      <c r="C24" s="164" t="s">
        <v>41</v>
      </c>
      <c r="D24" s="164"/>
      <c r="E24" s="164"/>
      <c r="F24" s="165" t="s">
        <v>42</v>
      </c>
      <c r="G24" s="165"/>
      <c r="H24" s="165"/>
      <c r="I24" s="165"/>
      <c r="J24" s="42"/>
      <c r="K24" s="127"/>
      <c r="L24" s="127"/>
      <c r="M24" s="19"/>
      <c r="N24" s="35"/>
    </row>
    <row r="25" spans="1:14" s="9" customFormat="1" ht="17.25" customHeight="1">
      <c r="A25" s="14"/>
      <c r="B25" s="22"/>
      <c r="C25" s="164" t="s">
        <v>43</v>
      </c>
      <c r="D25" s="164"/>
      <c r="E25" s="164"/>
      <c r="F25" s="165" t="s">
        <v>44</v>
      </c>
      <c r="G25" s="165"/>
      <c r="H25" s="165"/>
      <c r="I25" s="165"/>
      <c r="J25" s="42"/>
      <c r="K25" s="127"/>
      <c r="L25" s="127"/>
      <c r="M25" s="19"/>
      <c r="N25" s="35"/>
    </row>
    <row r="26" spans="1:14" s="9" customFormat="1" ht="24" customHeight="1">
      <c r="A26" s="14"/>
      <c r="B26" s="22"/>
      <c r="C26" s="18" t="s">
        <v>45</v>
      </c>
      <c r="D26" s="18"/>
      <c r="E26" s="12"/>
      <c r="F26" s="12"/>
      <c r="G26" s="12"/>
      <c r="H26" s="12"/>
      <c r="I26" s="12"/>
      <c r="J26" s="12"/>
      <c r="K26" s="135"/>
      <c r="L26" s="135"/>
      <c r="M26" s="19"/>
      <c r="N26" s="35"/>
    </row>
    <row r="27" spans="1:14" ht="15.75" customHeight="1">
      <c r="A27" s="14"/>
      <c r="B27" s="22"/>
      <c r="C27" s="159" t="s">
        <v>46</v>
      </c>
      <c r="D27" s="159"/>
      <c r="E27" s="159"/>
      <c r="F27" s="82"/>
      <c r="G27" s="82"/>
      <c r="H27" s="83"/>
      <c r="I27" s="84"/>
      <c r="J27" s="84"/>
      <c r="K27" s="133"/>
      <c r="L27" s="133"/>
      <c r="M27" s="19"/>
      <c r="N27" s="35"/>
    </row>
    <row r="28" spans="1:14" s="9" customFormat="1" ht="24" customHeight="1">
      <c r="A28" s="14"/>
      <c r="B28" s="22"/>
      <c r="C28" s="18" t="s">
        <v>47</v>
      </c>
      <c r="D28" s="18"/>
      <c r="E28" s="12"/>
      <c r="F28" s="12"/>
      <c r="G28" s="12"/>
      <c r="H28" s="12"/>
      <c r="I28" s="12"/>
      <c r="J28" s="12"/>
      <c r="K28" s="135"/>
      <c r="L28" s="135"/>
      <c r="M28" s="19"/>
      <c r="N28" s="35"/>
    </row>
    <row r="29" spans="1:14" ht="18" customHeight="1">
      <c r="A29" s="14"/>
      <c r="B29" s="22"/>
      <c r="C29" s="158" t="s">
        <v>48</v>
      </c>
      <c r="D29" s="158"/>
      <c r="E29" s="158"/>
      <c r="F29" s="41" t="s">
        <v>27</v>
      </c>
      <c r="G29" s="41" t="s">
        <v>27</v>
      </c>
      <c r="H29" s="39" t="s">
        <v>32</v>
      </c>
      <c r="I29" s="40">
        <v>4</v>
      </c>
      <c r="J29" s="10" t="s">
        <v>3</v>
      </c>
      <c r="K29" s="133"/>
      <c r="L29" s="133"/>
      <c r="M29" s="19"/>
      <c r="N29" s="35"/>
    </row>
    <row r="30" spans="1:14" ht="15.75" customHeight="1">
      <c r="A30" s="14"/>
      <c r="B30" s="22"/>
      <c r="C30" s="140" t="s">
        <v>49</v>
      </c>
      <c r="D30" s="141"/>
      <c r="E30" s="141"/>
      <c r="F30" s="41" t="s">
        <v>27</v>
      </c>
      <c r="G30" s="41" t="s">
        <v>27</v>
      </c>
      <c r="H30" s="39" t="s">
        <v>32</v>
      </c>
      <c r="I30" s="40">
        <v>4</v>
      </c>
      <c r="J30" s="10" t="s">
        <v>3</v>
      </c>
      <c r="K30" s="133"/>
      <c r="L30" s="133"/>
      <c r="M30" s="19"/>
      <c r="N30" s="35"/>
    </row>
    <row r="31" spans="1:14" ht="6.75" customHeight="1">
      <c r="A31" s="14"/>
      <c r="B31" s="22"/>
      <c r="C31" s="22"/>
      <c r="D31" s="22"/>
      <c r="E31" s="22"/>
      <c r="F31" s="22"/>
      <c r="G31" s="22"/>
      <c r="H31" s="22"/>
      <c r="I31" s="22"/>
      <c r="J31" s="22"/>
      <c r="K31" s="22"/>
      <c r="L31" s="22"/>
      <c r="M31" s="22"/>
      <c r="N31" s="35"/>
    </row>
    <row r="32" spans="1:14" ht="33" customHeight="1">
      <c r="A32" s="14"/>
      <c r="B32" s="47"/>
      <c r="C32" s="78" t="s">
        <v>50</v>
      </c>
      <c r="D32" s="46"/>
      <c r="E32" s="47"/>
      <c r="F32" s="47"/>
      <c r="G32" s="47"/>
      <c r="H32" s="47"/>
      <c r="I32" s="47"/>
      <c r="J32" s="47"/>
      <c r="K32" s="47"/>
      <c r="L32" s="47"/>
      <c r="M32" s="47"/>
      <c r="N32" s="35"/>
    </row>
    <row r="33" spans="1:14" ht="36" customHeight="1">
      <c r="A33" s="14"/>
      <c r="B33" s="52"/>
      <c r="C33" s="108" t="s">
        <v>51</v>
      </c>
      <c r="D33" s="109"/>
      <c r="E33" s="52"/>
      <c r="F33" s="52"/>
      <c r="G33" s="52"/>
      <c r="H33" s="52"/>
      <c r="I33" s="52"/>
      <c r="J33" s="52"/>
      <c r="K33" s="52"/>
      <c r="L33" s="52"/>
      <c r="M33" s="52"/>
      <c r="N33" s="35"/>
    </row>
    <row r="34" spans="1:14" ht="30" customHeight="1">
      <c r="A34" s="14"/>
      <c r="B34" s="52"/>
      <c r="C34" s="158" t="s">
        <v>52</v>
      </c>
      <c r="D34" s="156"/>
      <c r="E34" s="156"/>
      <c r="F34" s="43" t="s">
        <v>27</v>
      </c>
      <c r="G34" s="44" t="s">
        <v>27</v>
      </c>
      <c r="H34" s="44" t="s">
        <v>32</v>
      </c>
      <c r="I34" s="45">
        <v>4</v>
      </c>
      <c r="J34" s="45" t="s">
        <v>3</v>
      </c>
      <c r="K34" s="163"/>
      <c r="L34" s="163"/>
      <c r="M34" s="53"/>
      <c r="N34" s="35"/>
    </row>
    <row r="35" spans="1:14" ht="15">
      <c r="A35" s="14"/>
      <c r="B35" s="52"/>
      <c r="C35" s="160" t="s">
        <v>53</v>
      </c>
      <c r="D35" s="160"/>
      <c r="E35" s="160"/>
      <c r="F35" s="43" t="s">
        <v>27</v>
      </c>
      <c r="G35" s="44" t="s">
        <v>27</v>
      </c>
      <c r="H35" s="44" t="s">
        <v>32</v>
      </c>
      <c r="I35" s="45">
        <v>4</v>
      </c>
      <c r="J35" s="45" t="s">
        <v>3</v>
      </c>
      <c r="K35" s="143"/>
      <c r="L35" s="143"/>
      <c r="M35" s="53"/>
      <c r="N35" s="35"/>
    </row>
    <row r="36" spans="1:14" ht="15">
      <c r="A36" s="14"/>
      <c r="B36" s="52"/>
      <c r="C36" s="162" t="s">
        <v>54</v>
      </c>
      <c r="D36" s="162"/>
      <c r="E36" s="162"/>
      <c r="F36" s="43" t="s">
        <v>27</v>
      </c>
      <c r="G36" s="44" t="s">
        <v>27</v>
      </c>
      <c r="H36" s="44" t="s">
        <v>32</v>
      </c>
      <c r="I36" s="45">
        <v>4</v>
      </c>
      <c r="J36" s="45" t="s">
        <v>3</v>
      </c>
      <c r="K36" s="143"/>
      <c r="L36" s="143"/>
      <c r="M36" s="53"/>
      <c r="N36" s="35"/>
    </row>
    <row r="37" spans="1:14" ht="15">
      <c r="A37" s="14"/>
      <c r="B37" s="52"/>
      <c r="C37" s="160" t="s">
        <v>55</v>
      </c>
      <c r="D37" s="160"/>
      <c r="E37" s="160"/>
      <c r="F37" s="43" t="s">
        <v>27</v>
      </c>
      <c r="G37" s="44" t="s">
        <v>27</v>
      </c>
      <c r="H37" s="44" t="s">
        <v>32</v>
      </c>
      <c r="I37" s="45">
        <v>4</v>
      </c>
      <c r="J37" s="45" t="s">
        <v>3</v>
      </c>
      <c r="K37" s="143"/>
      <c r="L37" s="143"/>
      <c r="M37" s="53"/>
      <c r="N37" s="35"/>
    </row>
    <row r="38" spans="1:14" ht="15" customHeight="1">
      <c r="A38" s="14"/>
      <c r="B38" s="52"/>
      <c r="C38" s="161" t="s">
        <v>56</v>
      </c>
      <c r="D38" s="162"/>
      <c r="E38" s="162"/>
      <c r="F38" s="43" t="s">
        <v>27</v>
      </c>
      <c r="G38" s="44" t="s">
        <v>27</v>
      </c>
      <c r="H38" s="44" t="s">
        <v>32</v>
      </c>
      <c r="I38" s="45">
        <v>4</v>
      </c>
      <c r="J38" s="45" t="s">
        <v>3</v>
      </c>
      <c r="K38" s="143"/>
      <c r="L38" s="143"/>
      <c r="M38" s="53"/>
      <c r="N38" s="35"/>
    </row>
    <row r="39" spans="1:14" ht="15" customHeight="1">
      <c r="A39" s="14"/>
      <c r="B39" s="52"/>
      <c r="C39" s="167" t="s">
        <v>57</v>
      </c>
      <c r="D39" s="167"/>
      <c r="E39" s="167"/>
      <c r="F39" s="43" t="s">
        <v>27</v>
      </c>
      <c r="G39" s="44" t="s">
        <v>27</v>
      </c>
      <c r="H39" s="44" t="s">
        <v>32</v>
      </c>
      <c r="I39" s="45">
        <v>4</v>
      </c>
      <c r="J39" s="45" t="s">
        <v>3</v>
      </c>
      <c r="K39" s="143"/>
      <c r="L39" s="143"/>
      <c r="M39" s="53"/>
      <c r="N39" s="35"/>
    </row>
    <row r="40" spans="1:14" ht="15" customHeight="1">
      <c r="A40" s="14"/>
      <c r="B40" s="52"/>
      <c r="C40" s="107" t="s">
        <v>58</v>
      </c>
      <c r="D40" s="106"/>
      <c r="E40" s="168" t="s">
        <v>59</v>
      </c>
      <c r="F40" s="168"/>
      <c r="G40" s="44"/>
      <c r="H40" s="44"/>
      <c r="I40" s="45"/>
      <c r="J40" s="45"/>
      <c r="K40" s="106"/>
      <c r="L40" s="106"/>
      <c r="M40" s="53"/>
      <c r="N40" s="35"/>
    </row>
    <row r="41" spans="1:14" ht="15" customHeight="1">
      <c r="A41" s="14"/>
      <c r="B41" s="52"/>
      <c r="C41" s="146" t="s">
        <v>60</v>
      </c>
      <c r="D41" s="147"/>
      <c r="E41" s="147"/>
      <c r="F41" s="43" t="s">
        <v>27</v>
      </c>
      <c r="G41" s="44" t="s">
        <v>27</v>
      </c>
      <c r="H41" s="44" t="s">
        <v>32</v>
      </c>
      <c r="I41" s="45">
        <v>4</v>
      </c>
      <c r="J41" s="45" t="s">
        <v>3</v>
      </c>
      <c r="K41" s="143"/>
      <c r="L41" s="143"/>
      <c r="M41" s="53"/>
      <c r="N41" s="35"/>
    </row>
    <row r="42" spans="1:14" ht="16.5" customHeight="1">
      <c r="A42" s="14"/>
      <c r="B42" s="52"/>
      <c r="C42" s="146" t="s">
        <v>60</v>
      </c>
      <c r="D42" s="147"/>
      <c r="E42" s="147"/>
      <c r="F42" s="43" t="s">
        <v>27</v>
      </c>
      <c r="G42" s="44" t="s">
        <v>27</v>
      </c>
      <c r="H42" s="44" t="s">
        <v>32</v>
      </c>
      <c r="I42" s="45">
        <v>4</v>
      </c>
      <c r="J42" s="45" t="s">
        <v>3</v>
      </c>
      <c r="K42" s="143"/>
      <c r="L42" s="143"/>
      <c r="M42" s="53"/>
      <c r="N42" s="35"/>
    </row>
    <row r="43" spans="1:14" ht="15" customHeight="1">
      <c r="A43" s="14"/>
      <c r="B43" s="52"/>
      <c r="C43" s="146" t="s">
        <v>60</v>
      </c>
      <c r="D43" s="147"/>
      <c r="E43" s="147"/>
      <c r="F43" s="43" t="s">
        <v>27</v>
      </c>
      <c r="G43" s="44" t="s">
        <v>27</v>
      </c>
      <c r="H43" s="44" t="s">
        <v>32</v>
      </c>
      <c r="I43" s="45">
        <v>4</v>
      </c>
      <c r="J43" s="45" t="s">
        <v>3</v>
      </c>
      <c r="K43" s="143"/>
      <c r="L43" s="143"/>
      <c r="M43" s="53"/>
      <c r="N43" s="35"/>
    </row>
    <row r="44" spans="1:14" ht="15" customHeight="1">
      <c r="A44" s="14"/>
      <c r="B44" s="52"/>
      <c r="C44" s="146" t="s">
        <v>60</v>
      </c>
      <c r="D44" s="147"/>
      <c r="E44" s="147"/>
      <c r="F44" s="43" t="s">
        <v>27</v>
      </c>
      <c r="G44" s="44" t="s">
        <v>27</v>
      </c>
      <c r="H44" s="44" t="s">
        <v>32</v>
      </c>
      <c r="I44" s="45">
        <v>4</v>
      </c>
      <c r="J44" s="45" t="s">
        <v>3</v>
      </c>
      <c r="K44" s="143"/>
      <c r="L44" s="143"/>
      <c r="M44" s="53"/>
      <c r="N44" s="35"/>
    </row>
    <row r="45" spans="1:14" ht="15" customHeight="1">
      <c r="A45" s="14"/>
      <c r="B45" s="52"/>
      <c r="C45" s="146" t="s">
        <v>60</v>
      </c>
      <c r="D45" s="147"/>
      <c r="E45" s="147"/>
      <c r="F45" s="43" t="s">
        <v>27</v>
      </c>
      <c r="G45" s="44" t="s">
        <v>27</v>
      </c>
      <c r="H45" s="44" t="s">
        <v>32</v>
      </c>
      <c r="I45" s="45">
        <v>4</v>
      </c>
      <c r="J45" s="45" t="s">
        <v>3</v>
      </c>
      <c r="K45" s="143"/>
      <c r="L45" s="143"/>
      <c r="M45" s="53"/>
      <c r="N45" s="35"/>
    </row>
    <row r="46" spans="1:14" ht="9" customHeight="1">
      <c r="A46" s="14"/>
      <c r="B46" s="52"/>
      <c r="C46" s="52"/>
      <c r="D46" s="52"/>
      <c r="E46" s="52"/>
      <c r="F46" s="52"/>
      <c r="G46" s="52"/>
      <c r="H46" s="52"/>
      <c r="I46" s="52"/>
      <c r="J46" s="52"/>
      <c r="K46" s="52"/>
      <c r="L46" s="52"/>
      <c r="M46" s="52"/>
      <c r="N46" s="35"/>
    </row>
    <row r="47" spans="1:14" ht="32.25" customHeight="1">
      <c r="A47" s="14"/>
      <c r="B47" s="49"/>
      <c r="C47" s="48" t="s">
        <v>61</v>
      </c>
      <c r="D47" s="48"/>
      <c r="E47" s="49"/>
      <c r="F47" s="50"/>
      <c r="G47" s="50"/>
      <c r="H47" s="49"/>
      <c r="I47" s="49"/>
      <c r="J47" s="49"/>
      <c r="K47" s="166"/>
      <c r="L47" s="166"/>
      <c r="M47" s="51"/>
      <c r="N47" s="35"/>
    </row>
    <row r="48" spans="1:14" ht="13.5" customHeight="1">
      <c r="A48" s="14"/>
      <c r="B48" s="54"/>
      <c r="C48" s="152"/>
      <c r="D48" s="152"/>
      <c r="E48" s="152"/>
      <c r="F48" s="57" t="s">
        <v>27</v>
      </c>
      <c r="G48" s="58" t="s">
        <v>27</v>
      </c>
      <c r="H48" s="58" t="s">
        <v>32</v>
      </c>
      <c r="I48" s="59">
        <v>4</v>
      </c>
      <c r="J48" s="59" t="s">
        <v>3</v>
      </c>
      <c r="K48" s="144"/>
      <c r="L48" s="144"/>
      <c r="M48" s="56"/>
      <c r="N48" s="35"/>
    </row>
    <row r="49" spans="1:14" ht="14.25" customHeight="1">
      <c r="A49" s="14"/>
      <c r="B49" s="54"/>
      <c r="C49" s="152"/>
      <c r="D49" s="152"/>
      <c r="E49" s="152"/>
      <c r="F49" s="57" t="s">
        <v>27</v>
      </c>
      <c r="G49" s="58" t="s">
        <v>27</v>
      </c>
      <c r="H49" s="58" t="s">
        <v>32</v>
      </c>
      <c r="I49" s="59">
        <v>4</v>
      </c>
      <c r="J49" s="59" t="s">
        <v>3</v>
      </c>
      <c r="K49" s="144"/>
      <c r="L49" s="144"/>
      <c r="M49" s="56"/>
      <c r="N49" s="35"/>
    </row>
    <row r="50" spans="1:14" ht="14.25" customHeight="1">
      <c r="A50" s="14"/>
      <c r="B50" s="54"/>
      <c r="C50" s="152"/>
      <c r="D50" s="152"/>
      <c r="E50" s="152"/>
      <c r="F50" s="57" t="s">
        <v>27</v>
      </c>
      <c r="G50" s="58" t="s">
        <v>27</v>
      </c>
      <c r="H50" s="58" t="s">
        <v>32</v>
      </c>
      <c r="I50" s="59">
        <v>4</v>
      </c>
      <c r="J50" s="59" t="s">
        <v>3</v>
      </c>
      <c r="K50" s="144"/>
      <c r="L50" s="144"/>
      <c r="M50" s="56"/>
      <c r="N50" s="35"/>
    </row>
    <row r="51" spans="1:14" ht="14.25" customHeight="1">
      <c r="A51" s="14"/>
      <c r="B51" s="54"/>
      <c r="C51" s="152"/>
      <c r="D51" s="152"/>
      <c r="E51" s="152"/>
      <c r="F51" s="57" t="s">
        <v>27</v>
      </c>
      <c r="G51" s="58" t="s">
        <v>27</v>
      </c>
      <c r="H51" s="58" t="s">
        <v>32</v>
      </c>
      <c r="I51" s="59">
        <v>4</v>
      </c>
      <c r="J51" s="59" t="s">
        <v>3</v>
      </c>
      <c r="K51" s="144"/>
      <c r="L51" s="144"/>
      <c r="M51" s="56"/>
      <c r="N51" s="35"/>
    </row>
    <row r="52" spans="1:14" ht="14.25" customHeight="1">
      <c r="A52" s="14"/>
      <c r="B52" s="54"/>
      <c r="C52" s="152"/>
      <c r="D52" s="152"/>
      <c r="E52" s="152"/>
      <c r="F52" s="57" t="s">
        <v>27</v>
      </c>
      <c r="G52" s="58" t="s">
        <v>27</v>
      </c>
      <c r="H52" s="58" t="s">
        <v>32</v>
      </c>
      <c r="I52" s="59">
        <v>4</v>
      </c>
      <c r="J52" s="59" t="s">
        <v>3</v>
      </c>
      <c r="K52" s="144"/>
      <c r="L52" s="144"/>
      <c r="M52" s="56"/>
      <c r="N52" s="35"/>
    </row>
    <row r="53" spans="1:14" ht="14.25" customHeight="1">
      <c r="A53" s="14"/>
      <c r="B53" s="54"/>
      <c r="C53" s="152"/>
      <c r="D53" s="152"/>
      <c r="E53" s="152"/>
      <c r="F53" s="57" t="s">
        <v>27</v>
      </c>
      <c r="G53" s="58" t="s">
        <v>27</v>
      </c>
      <c r="H53" s="58" t="s">
        <v>32</v>
      </c>
      <c r="I53" s="59">
        <v>4</v>
      </c>
      <c r="J53" s="59" t="s">
        <v>3</v>
      </c>
      <c r="K53" s="144"/>
      <c r="L53" s="144"/>
      <c r="M53" s="56"/>
      <c r="N53" s="35"/>
    </row>
    <row r="54" spans="1:14" ht="14.25" customHeight="1">
      <c r="A54" s="14"/>
      <c r="B54" s="54"/>
      <c r="C54" s="152"/>
      <c r="D54" s="152"/>
      <c r="E54" s="152"/>
      <c r="F54" s="57" t="s">
        <v>27</v>
      </c>
      <c r="G54" s="58" t="s">
        <v>27</v>
      </c>
      <c r="H54" s="58" t="s">
        <v>32</v>
      </c>
      <c r="I54" s="59">
        <v>4</v>
      </c>
      <c r="J54" s="59" t="s">
        <v>3</v>
      </c>
      <c r="K54" s="144"/>
      <c r="L54" s="144"/>
      <c r="M54" s="56"/>
      <c r="N54" s="35"/>
    </row>
    <row r="55" spans="1:14" ht="14.25" customHeight="1">
      <c r="A55" s="14"/>
      <c r="B55" s="54"/>
      <c r="C55" s="152"/>
      <c r="D55" s="152"/>
      <c r="E55" s="152"/>
      <c r="F55" s="57" t="s">
        <v>27</v>
      </c>
      <c r="G55" s="58" t="s">
        <v>27</v>
      </c>
      <c r="H55" s="58" t="s">
        <v>32</v>
      </c>
      <c r="I55" s="59">
        <v>4</v>
      </c>
      <c r="J55" s="59" t="s">
        <v>3</v>
      </c>
      <c r="K55" s="144"/>
      <c r="L55" s="144"/>
      <c r="M55" s="56"/>
      <c r="N55" s="35"/>
    </row>
    <row r="56" spans="1:14" ht="14.25" customHeight="1">
      <c r="A56" s="14"/>
      <c r="B56" s="54"/>
      <c r="C56" s="152"/>
      <c r="D56" s="152"/>
      <c r="E56" s="152"/>
      <c r="F56" s="57" t="s">
        <v>27</v>
      </c>
      <c r="G56" s="58" t="s">
        <v>27</v>
      </c>
      <c r="H56" s="58" t="s">
        <v>32</v>
      </c>
      <c r="I56" s="59">
        <v>4</v>
      </c>
      <c r="J56" s="59" t="s">
        <v>3</v>
      </c>
      <c r="K56" s="144"/>
      <c r="L56" s="144"/>
      <c r="M56" s="56"/>
      <c r="N56" s="35"/>
    </row>
    <row r="57" spans="1:14" ht="14.25" customHeight="1">
      <c r="A57" s="14"/>
      <c r="B57" s="54"/>
      <c r="C57" s="152"/>
      <c r="D57" s="152"/>
      <c r="E57" s="152"/>
      <c r="F57" s="57" t="s">
        <v>27</v>
      </c>
      <c r="G57" s="58" t="s">
        <v>27</v>
      </c>
      <c r="H57" s="58" t="s">
        <v>32</v>
      </c>
      <c r="I57" s="59">
        <v>4</v>
      </c>
      <c r="J57" s="59" t="s">
        <v>3</v>
      </c>
      <c r="K57" s="144"/>
      <c r="L57" s="144"/>
      <c r="M57" s="56"/>
      <c r="N57" s="35"/>
    </row>
    <row r="58" spans="1:14" ht="14.25" customHeight="1">
      <c r="A58" s="14"/>
      <c r="B58" s="54"/>
      <c r="C58" s="152"/>
      <c r="D58" s="152"/>
      <c r="E58" s="152"/>
      <c r="F58" s="57" t="s">
        <v>27</v>
      </c>
      <c r="G58" s="58" t="s">
        <v>27</v>
      </c>
      <c r="H58" s="58" t="s">
        <v>32</v>
      </c>
      <c r="I58" s="59">
        <v>4</v>
      </c>
      <c r="J58" s="59" t="s">
        <v>3</v>
      </c>
      <c r="K58" s="144"/>
      <c r="L58" s="144"/>
      <c r="M58" s="56"/>
      <c r="N58" s="35"/>
    </row>
    <row r="59" spans="1:14" ht="7.5" customHeight="1">
      <c r="A59" s="14"/>
      <c r="B59" s="54"/>
      <c r="C59" s="54"/>
      <c r="D59" s="54"/>
      <c r="E59" s="54"/>
      <c r="F59" s="54"/>
      <c r="G59" s="54"/>
      <c r="H59" s="54"/>
      <c r="I59" s="54"/>
      <c r="J59" s="54"/>
      <c r="K59" s="54"/>
      <c r="L59" s="54"/>
      <c r="M59" s="56"/>
      <c r="N59" s="35"/>
    </row>
    <row r="60" spans="1:14" ht="24.75" customHeight="1">
      <c r="A60" s="14"/>
      <c r="B60" s="64"/>
      <c r="C60" s="64" t="s">
        <v>62</v>
      </c>
      <c r="D60" s="64"/>
      <c r="E60" s="64"/>
      <c r="F60" s="65"/>
      <c r="G60" s="64"/>
      <c r="H60" s="64"/>
      <c r="I60" s="64"/>
      <c r="J60" s="64"/>
      <c r="K60" s="154" t="s">
        <v>63</v>
      </c>
      <c r="L60" s="154"/>
      <c r="M60" s="64"/>
      <c r="N60" s="35"/>
    </row>
    <row r="61" spans="1:14" ht="15">
      <c r="A61" s="14"/>
      <c r="B61" s="55"/>
      <c r="C61" s="155" t="s">
        <v>64</v>
      </c>
      <c r="D61" s="155"/>
      <c r="E61" s="155"/>
      <c r="F61" s="60" t="s">
        <v>65</v>
      </c>
      <c r="G61" s="38"/>
      <c r="H61" s="61"/>
      <c r="I61" s="61"/>
      <c r="J61" s="62"/>
      <c r="K61" s="157"/>
      <c r="L61" s="157"/>
      <c r="M61" s="55"/>
      <c r="N61" s="35"/>
    </row>
    <row r="62" spans="1:14" ht="15">
      <c r="A62" s="14"/>
      <c r="B62" s="55"/>
      <c r="C62" s="156" t="s">
        <v>66</v>
      </c>
      <c r="D62" s="156"/>
      <c r="E62" s="156"/>
      <c r="F62" s="60" t="s">
        <v>67</v>
      </c>
      <c r="G62" s="38"/>
      <c r="H62" s="61"/>
      <c r="I62" s="61"/>
      <c r="J62" s="62"/>
      <c r="K62" s="157"/>
      <c r="L62" s="157"/>
      <c r="M62" s="55"/>
      <c r="N62" s="35"/>
    </row>
    <row r="63" spans="1:14" ht="8.25" customHeight="1">
      <c r="A63" s="14"/>
      <c r="B63" s="55"/>
      <c r="C63" s="55"/>
      <c r="D63" s="55"/>
      <c r="E63" s="55"/>
      <c r="F63" s="55"/>
      <c r="G63" s="55"/>
      <c r="H63" s="55"/>
      <c r="I63" s="55"/>
      <c r="J63" s="55"/>
      <c r="K63" s="55"/>
      <c r="L63" s="55"/>
      <c r="M63" s="55"/>
      <c r="N63" s="35"/>
    </row>
    <row r="64" spans="1:14" ht="8.25" customHeight="1">
      <c r="A64" s="14"/>
      <c r="B64" s="14"/>
      <c r="C64" s="14"/>
      <c r="D64" s="14"/>
      <c r="E64" s="14"/>
      <c r="F64" s="14"/>
      <c r="G64" s="14"/>
      <c r="H64" s="14"/>
      <c r="I64" s="14"/>
      <c r="J64" s="14"/>
      <c r="K64" s="14"/>
      <c r="L64" s="14"/>
      <c r="M64" s="14"/>
      <c r="N64" s="35"/>
    </row>
    <row r="65" spans="1:14" ht="27.75" customHeight="1">
      <c r="A65" s="14"/>
      <c r="B65" s="33"/>
      <c r="C65" s="63" t="s">
        <v>68</v>
      </c>
      <c r="D65" s="63"/>
      <c r="E65" s="63"/>
      <c r="F65" s="63"/>
      <c r="G65" s="63"/>
      <c r="H65" s="63"/>
      <c r="I65" s="63"/>
      <c r="J65" s="63"/>
      <c r="K65" s="63"/>
      <c r="L65" s="63"/>
      <c r="M65" s="33"/>
      <c r="N65" s="35"/>
    </row>
    <row r="66" spans="1:14">
      <c r="A66" s="14"/>
      <c r="B66" s="33"/>
      <c r="C66" s="153"/>
      <c r="D66" s="153"/>
      <c r="E66" s="153"/>
      <c r="F66" s="153"/>
      <c r="G66" s="153"/>
      <c r="H66" s="153"/>
      <c r="I66" s="153"/>
      <c r="J66" s="153"/>
      <c r="K66" s="153"/>
      <c r="L66" s="153"/>
      <c r="M66" s="33"/>
      <c r="N66" s="35"/>
    </row>
    <row r="67" spans="1:14">
      <c r="A67" s="14"/>
      <c r="B67" s="33"/>
      <c r="C67" s="153"/>
      <c r="D67" s="153"/>
      <c r="E67" s="153"/>
      <c r="F67" s="153"/>
      <c r="G67" s="153"/>
      <c r="H67" s="153"/>
      <c r="I67" s="153"/>
      <c r="J67" s="153"/>
      <c r="K67" s="153"/>
      <c r="L67" s="153"/>
      <c r="M67" s="33"/>
      <c r="N67" s="35"/>
    </row>
    <row r="68" spans="1:14">
      <c r="A68" s="14"/>
      <c r="B68" s="33"/>
      <c r="C68" s="153"/>
      <c r="D68" s="153"/>
      <c r="E68" s="153"/>
      <c r="F68" s="153"/>
      <c r="G68" s="153"/>
      <c r="H68" s="153"/>
      <c r="I68" s="153"/>
      <c r="J68" s="153"/>
      <c r="K68" s="153"/>
      <c r="L68" s="153"/>
      <c r="M68" s="33"/>
      <c r="N68" s="35"/>
    </row>
    <row r="69" spans="1:14">
      <c r="A69" s="14"/>
      <c r="B69" s="33"/>
      <c r="C69" s="153"/>
      <c r="D69" s="153"/>
      <c r="E69" s="153"/>
      <c r="F69" s="153"/>
      <c r="G69" s="153"/>
      <c r="H69" s="153"/>
      <c r="I69" s="153"/>
      <c r="J69" s="153"/>
      <c r="K69" s="153"/>
      <c r="L69" s="153"/>
      <c r="M69" s="33"/>
      <c r="N69" s="35"/>
    </row>
    <row r="70" spans="1:14">
      <c r="A70" s="14"/>
      <c r="B70" s="33"/>
      <c r="C70" s="153"/>
      <c r="D70" s="153"/>
      <c r="E70" s="153"/>
      <c r="F70" s="153"/>
      <c r="G70" s="153"/>
      <c r="H70" s="153"/>
      <c r="I70" s="153"/>
      <c r="J70" s="153"/>
      <c r="K70" s="153"/>
      <c r="L70" s="153"/>
      <c r="M70" s="33"/>
      <c r="N70" s="35"/>
    </row>
    <row r="71" spans="1:14">
      <c r="A71" s="14"/>
      <c r="B71" s="33"/>
      <c r="C71" s="153"/>
      <c r="D71" s="153"/>
      <c r="E71" s="153"/>
      <c r="F71" s="153"/>
      <c r="G71" s="153"/>
      <c r="H71" s="153"/>
      <c r="I71" s="153"/>
      <c r="J71" s="153"/>
      <c r="K71" s="153"/>
      <c r="L71" s="153"/>
      <c r="M71" s="33"/>
      <c r="N71" s="35"/>
    </row>
    <row r="72" spans="1:14" ht="16.5" customHeight="1">
      <c r="A72" s="14"/>
      <c r="B72" s="33"/>
      <c r="C72" s="153"/>
      <c r="D72" s="153"/>
      <c r="E72" s="153"/>
      <c r="F72" s="153"/>
      <c r="G72" s="153"/>
      <c r="H72" s="153"/>
      <c r="I72" s="153"/>
      <c r="J72" s="153"/>
      <c r="K72" s="153"/>
      <c r="L72" s="153"/>
      <c r="M72" s="33"/>
      <c r="N72" s="35"/>
    </row>
    <row r="73" spans="1:14" ht="18.75" customHeight="1">
      <c r="A73" s="14"/>
      <c r="B73" s="33"/>
      <c r="C73" s="151" t="s">
        <v>69</v>
      </c>
      <c r="D73" s="151"/>
      <c r="E73" s="151"/>
      <c r="F73" s="151"/>
      <c r="G73" s="151"/>
      <c r="H73" s="151"/>
      <c r="I73" s="151"/>
      <c r="J73" s="151"/>
      <c r="K73" s="151"/>
      <c r="L73" s="151"/>
      <c r="M73" s="34"/>
      <c r="N73" s="35"/>
    </row>
    <row r="74" spans="1:14" ht="26.25" customHeight="1">
      <c r="A74" s="14"/>
      <c r="B74" s="35"/>
      <c r="C74" s="14"/>
      <c r="D74" s="14"/>
      <c r="E74" s="14"/>
      <c r="F74" s="14"/>
      <c r="G74" s="14"/>
      <c r="H74" s="14"/>
      <c r="I74" s="15"/>
      <c r="J74" s="15"/>
      <c r="K74" s="136"/>
      <c r="L74" s="136"/>
      <c r="M74" s="35"/>
      <c r="N74" s="35"/>
    </row>
  </sheetData>
  <sheetProtection formatCells="0" formatColumns="0" formatRows="0" insertRows="0" insertHyperlinks="0"/>
  <protectedRanges>
    <protectedRange sqref="D4:D6 F4:H6" name="Student info"/>
    <protectedRange sqref="C11:L14 C16:L16 C18:L19 C27:L27 C29:L30 C21:L21 G48:G58 G34:G40 C23:L23" name="GLACC"/>
    <protectedRange sqref="H34:L40 C34:E39 C40:F40" name="Major"/>
    <protectedRange sqref="A48:F58 H48:XFD58" name="Electives and Minor"/>
    <protectedRange sqref="C61:L62" name="Submissions"/>
    <protectedRange sqref="C66" name="Advising Note"/>
    <protectedRange sqref="O46:O74 O34:O40 O26:O32 O7:O23" name="Student Notes"/>
    <protectedRange sqref="G41:G45" name="GLACC_2"/>
    <protectedRange sqref="H41:L45 C41:E45" name="Major_2"/>
    <protectedRange sqref="O41:O45" name="Student Notes_2"/>
    <protectedRange sqref="O33" name="Student Notes_1"/>
    <protectedRange sqref="C24:L24" name="GLACC_3"/>
    <protectedRange sqref="O24" name="Student Notes_2_1"/>
    <protectedRange sqref="C25:L25" name="GLACC_1_1"/>
    <protectedRange sqref="O25" name="Student Notes_2_1_1"/>
  </protectedRanges>
  <mergeCells count="101">
    <mergeCell ref="C57:E57"/>
    <mergeCell ref="K57:L57"/>
    <mergeCell ref="C37:E37"/>
    <mergeCell ref="K37:L37"/>
    <mergeCell ref="C42:E42"/>
    <mergeCell ref="C54:E54"/>
    <mergeCell ref="C49:E49"/>
    <mergeCell ref="C53:E53"/>
    <mergeCell ref="K53:L53"/>
    <mergeCell ref="K44:L44"/>
    <mergeCell ref="C45:E45"/>
    <mergeCell ref="K47:L47"/>
    <mergeCell ref="K56:L56"/>
    <mergeCell ref="C55:E55"/>
    <mergeCell ref="C39:E39"/>
    <mergeCell ref="K39:L39"/>
    <mergeCell ref="E40:F40"/>
    <mergeCell ref="C51:E51"/>
    <mergeCell ref="K51:L51"/>
    <mergeCell ref="C52:E52"/>
    <mergeCell ref="K52:L52"/>
    <mergeCell ref="K45:L45"/>
    <mergeCell ref="C44:E44"/>
    <mergeCell ref="C41:E41"/>
    <mergeCell ref="K43:L43"/>
    <mergeCell ref="C35:E35"/>
    <mergeCell ref="K22:L22"/>
    <mergeCell ref="K26:L26"/>
    <mergeCell ref="C38:E38"/>
    <mergeCell ref="K38:L38"/>
    <mergeCell ref="K34:L34"/>
    <mergeCell ref="C36:E36"/>
    <mergeCell ref="K36:L36"/>
    <mergeCell ref="C24:E24"/>
    <mergeCell ref="F24:I24"/>
    <mergeCell ref="K24:L24"/>
    <mergeCell ref="C25:E25"/>
    <mergeCell ref="F25:I25"/>
    <mergeCell ref="K25:L25"/>
    <mergeCell ref="C61:E61"/>
    <mergeCell ref="C62:E62"/>
    <mergeCell ref="C58:E58"/>
    <mergeCell ref="K61:L61"/>
    <mergeCell ref="K62:L62"/>
    <mergeCell ref="K48:L48"/>
    <mergeCell ref="K50:L50"/>
    <mergeCell ref="K54:L54"/>
    <mergeCell ref="K18:L18"/>
    <mergeCell ref="K19:L19"/>
    <mergeCell ref="K20:L20"/>
    <mergeCell ref="K30:L30"/>
    <mergeCell ref="C34:E34"/>
    <mergeCell ref="C29:E29"/>
    <mergeCell ref="K29:L29"/>
    <mergeCell ref="C19:E19"/>
    <mergeCell ref="K27:L27"/>
    <mergeCell ref="K28:L28"/>
    <mergeCell ref="C21:E21"/>
    <mergeCell ref="C23:E23"/>
    <mergeCell ref="C27:E27"/>
    <mergeCell ref="K21:L21"/>
    <mergeCell ref="K41:L41"/>
    <mergeCell ref="K42:L42"/>
    <mergeCell ref="K74:L74"/>
    <mergeCell ref="L3:L4"/>
    <mergeCell ref="C14:E14"/>
    <mergeCell ref="C1:C3"/>
    <mergeCell ref="C30:E30"/>
    <mergeCell ref="C11:E11"/>
    <mergeCell ref="C12:E12"/>
    <mergeCell ref="K35:L35"/>
    <mergeCell ref="K58:L58"/>
    <mergeCell ref="J1:K1"/>
    <mergeCell ref="C43:E43"/>
    <mergeCell ref="C16:E16"/>
    <mergeCell ref="C18:E18"/>
    <mergeCell ref="C13:E13"/>
    <mergeCell ref="K7:L7"/>
    <mergeCell ref="K11:L11"/>
    <mergeCell ref="C73:L73"/>
    <mergeCell ref="C48:E48"/>
    <mergeCell ref="C50:E50"/>
    <mergeCell ref="K55:L55"/>
    <mergeCell ref="C56:E56"/>
    <mergeCell ref="K49:L49"/>
    <mergeCell ref="C66:L72"/>
    <mergeCell ref="K60:L60"/>
    <mergeCell ref="O1:O6"/>
    <mergeCell ref="K23:L23"/>
    <mergeCell ref="D1:F3"/>
    <mergeCell ref="G1:G3"/>
    <mergeCell ref="H1:H3"/>
    <mergeCell ref="F4:H4"/>
    <mergeCell ref="F5:H5"/>
    <mergeCell ref="F6:H6"/>
    <mergeCell ref="K14:L14"/>
    <mergeCell ref="K16:L16"/>
    <mergeCell ref="K10:L10"/>
    <mergeCell ref="K12:L12"/>
    <mergeCell ref="K13:L13"/>
    <mergeCell ref="K17:L17"/>
  </mergeCells>
  <phoneticPr fontId="2" type="noConversion"/>
  <conditionalFormatting sqref="C11">
    <cfRule type="cellIs" dxfId="38" priority="102" operator="equal">
      <formula>"Course type CCI (FirstBridge)"</formula>
    </cfRule>
  </conditionalFormatting>
  <conditionalFormatting sqref="C11:C12">
    <cfRule type="cellIs" dxfId="37" priority="100" operator="equal">
      <formula>"Course type CCI (FirstBridge)"</formula>
    </cfRule>
  </conditionalFormatting>
  <conditionalFormatting sqref="C14">
    <cfRule type="cellIs" dxfId="36" priority="98" operator="equal">
      <formula>"Course type CCI: at least one course @ AUP (transfer students)"</formula>
    </cfRule>
  </conditionalFormatting>
  <conditionalFormatting sqref="C35">
    <cfRule type="cellIs" dxfId="35" priority="37" operator="equal">
      <formula>"SC2010CCR or DS/SC3010CCDR"</formula>
    </cfRule>
  </conditionalFormatting>
  <conditionalFormatting sqref="C37">
    <cfRule type="cellIs" dxfId="34" priority="30" operator="equal">
      <formula>"PL2041CCI or LW/PL/PO3019"</formula>
    </cfRule>
  </conditionalFormatting>
  <conditionalFormatting sqref="C39">
    <cfRule type="cellIs" dxfId="33" priority="36" operator="equal">
      <formula>"Practicum or Senior Project or Capstone Internship"</formula>
    </cfRule>
  </conditionalFormatting>
  <conditionalFormatting sqref="C41:C45">
    <cfRule type="cellIs" dxfId="32" priority="14" operator="equal">
      <formula>"Major Elective"</formula>
    </cfRule>
  </conditionalFormatting>
  <conditionalFormatting sqref="C13:D13">
    <cfRule type="cellIs" dxfId="31" priority="99" operator="equal">
      <formula>"Course type CCI"</formula>
    </cfRule>
  </conditionalFormatting>
  <conditionalFormatting sqref="C16:D16">
    <cfRule type="cellIs" dxfId="30" priority="97" operator="equal">
      <formula>"Course type CCX or completion of GPS Program"</formula>
    </cfRule>
  </conditionalFormatting>
  <conditionalFormatting sqref="C21:D21">
    <cfRule type="cellIs" dxfId="29" priority="60" operator="equal">
      <formula>"Course type CCD"</formula>
    </cfRule>
  </conditionalFormatting>
  <conditionalFormatting sqref="C23:D23">
    <cfRule type="cellIs" dxfId="28" priority="61" operator="equal">
      <formula>"Course type CCM"</formula>
    </cfRule>
  </conditionalFormatting>
  <conditionalFormatting sqref="C27:D27">
    <cfRule type="cellIs" dxfId="27" priority="49" operator="equal">
      <formula>"Any course coded CCS (must enroll in 4CR lecture AND associated 0CR lab)"</formula>
    </cfRule>
  </conditionalFormatting>
  <conditionalFormatting sqref="F11:H23 F47:H62">
    <cfRule type="containsText" dxfId="26" priority="63" operator="containsText" text="select">
      <formula>NOT(ISERROR(SEARCH("select",F11)))</formula>
    </cfRule>
  </conditionalFormatting>
  <conditionalFormatting sqref="F26:H30">
    <cfRule type="containsText" dxfId="25" priority="88" operator="containsText" text="select">
      <formula>NOT(ISERROR(SEARCH("select",F26)))</formula>
    </cfRule>
  </conditionalFormatting>
  <conditionalFormatting sqref="F32:H39 G40:H40 F41:H45">
    <cfRule type="containsText" dxfId="24" priority="1" operator="containsText" text="select">
      <formula>NOT(ISERROR(SEARCH("select",F32)))</formula>
    </cfRule>
  </conditionalFormatting>
  <conditionalFormatting sqref="I74:J74">
    <cfRule type="containsText" dxfId="23" priority="109" operator="containsText" text="f">
      <formula>NOT(ISERROR(SEARCH("f",I74)))</formula>
    </cfRule>
    <cfRule type="containsText" dxfId="22" priority="107" operator="containsText" text="su">
      <formula>NOT(ISERROR(SEARCH("su",I74)))</formula>
    </cfRule>
    <cfRule type="containsText" dxfId="21" priority="108" operator="containsText" text="s2">
      <formula>NOT(ISERROR(SEARCH("s2",I74)))</formula>
    </cfRule>
  </conditionalFormatting>
  <conditionalFormatting sqref="J1:J23 J26:J30 J47:J58 J60:J62 J74:J1048576">
    <cfRule type="containsText" dxfId="20" priority="92" operator="containsText" text="Remaining">
      <formula>NOT(ISERROR(SEARCH("Remaining",J1)))</formula>
    </cfRule>
    <cfRule type="containsText" dxfId="19" priority="90" operator="containsText" text="progress">
      <formula>NOT(ISERROR(SEARCH("progress",J1)))</formula>
    </cfRule>
    <cfRule type="containsText" dxfId="18" priority="89" operator="containsText" text="transferred">
      <formula>NOT(ISERROR(SEARCH("transferred",J1)))</formula>
    </cfRule>
    <cfRule type="containsText" dxfId="17" priority="71" operator="containsText" text="waived">
      <formula>NOT(ISERROR(SEARCH("waived",J1)))</formula>
    </cfRule>
    <cfRule type="containsText" dxfId="16" priority="91" operator="containsText" text="Earned">
      <formula>NOT(ISERROR(SEARCH("Earned",J1)))</formula>
    </cfRule>
  </conditionalFormatting>
  <conditionalFormatting sqref="J33">
    <cfRule type="iconSet" priority="13">
      <iconSet iconSet="3Flags">
        <cfvo type="percent" val="0"/>
        <cfvo type="percent" val="33"/>
        <cfvo type="percent" val="67"/>
      </iconSet>
    </cfRule>
  </conditionalFormatting>
  <conditionalFormatting sqref="J33:J45">
    <cfRule type="containsText" dxfId="15" priority="3" operator="containsText" text="transferred">
      <formula>NOT(ISERROR(SEARCH("transferred",J33)))</formula>
    </cfRule>
    <cfRule type="containsText" dxfId="14" priority="4" operator="containsText" text="progress">
      <formula>NOT(ISERROR(SEARCH("progress",J33)))</formula>
    </cfRule>
    <cfRule type="containsText" dxfId="13" priority="5" operator="containsText" text="Earned">
      <formula>NOT(ISERROR(SEARCH("Earned",J33)))</formula>
    </cfRule>
    <cfRule type="containsText" dxfId="12" priority="6" operator="containsText" text="Remaining">
      <formula>NOT(ISERROR(SEARCH("Remaining",J33)))</formula>
    </cfRule>
    <cfRule type="containsText" dxfId="11" priority="2" operator="containsText" text="waived">
      <formula>NOT(ISERROR(SEARCH("waived",J33)))</formula>
    </cfRule>
  </conditionalFormatting>
  <conditionalFormatting sqref="J41:J45">
    <cfRule type="iconSet" priority="21">
      <iconSet iconSet="3Flags">
        <cfvo type="percent" val="0"/>
        <cfvo type="percent" val="33"/>
        <cfvo type="percent" val="67"/>
      </iconSet>
    </cfRule>
  </conditionalFormatting>
  <conditionalFormatting sqref="J74:J1048576 J26:J30 J60:J62 J1:J23 J32 J47:J58 J34:J40">
    <cfRule type="iconSet" priority="93">
      <iconSet iconSet="3Flags">
        <cfvo type="percent" val="0"/>
        <cfvo type="percent" val="33"/>
        <cfvo type="percent" val="67"/>
      </iconSet>
    </cfRule>
  </conditionalFormatting>
  <conditionalFormatting sqref="J32:M32">
    <cfRule type="containsText" dxfId="10" priority="19" operator="containsText" text="Earned">
      <formula>NOT(ISERROR(SEARCH("Earned",J32)))</formula>
    </cfRule>
    <cfRule type="containsText" dxfId="9" priority="20" operator="containsText" text="Remaining">
      <formula>NOT(ISERROR(SEARCH("Remaining",J32)))</formula>
    </cfRule>
    <cfRule type="containsText" dxfId="8" priority="18" operator="containsText" text="progress">
      <formula>NOT(ISERROR(SEARCH("progress",J32)))</formula>
    </cfRule>
    <cfRule type="containsText" dxfId="7" priority="17" operator="containsText" text="transferred">
      <formula>NOT(ISERROR(SEARCH("transferred",J32)))</formula>
    </cfRule>
    <cfRule type="containsText" dxfId="6" priority="16" operator="containsText" text="waived">
      <formula>NOT(ISERROR(SEARCH("waived",J32)))</formula>
    </cfRule>
  </conditionalFormatting>
  <conditionalFormatting sqref="K3">
    <cfRule type="cellIs" dxfId="5" priority="72" operator="notEqual">
      <formula>16</formula>
    </cfRule>
  </conditionalFormatting>
  <conditionalFormatting sqref="K32:M32">
    <cfRule type="iconSet" priority="70">
      <iconSet iconSet="3Flags">
        <cfvo type="percent" val="0"/>
        <cfvo type="percent" val="33"/>
        <cfvo type="percent" val="67"/>
      </iconSet>
    </cfRule>
  </conditionalFormatting>
  <conditionalFormatting sqref="K33:M33">
    <cfRule type="iconSet" priority="12">
      <iconSet iconSet="3Flags">
        <cfvo type="percent" val="0"/>
        <cfvo type="percent" val="33"/>
        <cfvo type="percent" val="67"/>
      </iconSet>
    </cfRule>
    <cfRule type="containsText" dxfId="4" priority="11" operator="containsText" text="Remaining">
      <formula>NOT(ISERROR(SEARCH("Remaining",K33)))</formula>
    </cfRule>
    <cfRule type="containsText" dxfId="3" priority="10" operator="containsText" text="Earned">
      <formula>NOT(ISERROR(SEARCH("Earned",K33)))</formula>
    </cfRule>
    <cfRule type="containsText" dxfId="2" priority="9" operator="containsText" text="progress">
      <formula>NOT(ISERROR(SEARCH("progress",K33)))</formula>
    </cfRule>
    <cfRule type="containsText" dxfId="1" priority="8" operator="containsText" text="transferred">
      <formula>NOT(ISERROR(SEARCH("transferred",K33)))</formula>
    </cfRule>
    <cfRule type="containsText" dxfId="0" priority="7" operator="containsText" text="waived">
      <formula>NOT(ISERROR(SEARCH("waived",K33)))</formula>
    </cfRule>
  </conditionalFormatting>
  <dataValidations xWindow="291" yWindow="772" count="12">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1"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2:C64" xr:uid="{00000000-0002-0000-0000-000016000000}"/>
    <dataValidation allowBlank="1" showInputMessage="1" showErrorMessage="1" promptTitle="INSERT ROWS ABOVE" prompt="if double majoring or minoring" sqref="C47:D47 K47" xr:uid="{00000000-0002-0000-0000-000008000000}"/>
    <dataValidation type="list" allowBlank="1" showInputMessage="1" showErrorMessage="1" sqref="J11:J14 J16 J18:J19 J29:J31 J21 J23 J48:J59 J34:J46" xr:uid="{8348D9D9-0048-40A4-8160-A83E444B3DBF}">
      <formula1>"Waived,Remaining,In progress,Earned,Transferred,Overlap"</formula1>
    </dataValidation>
  </dataValidations>
  <hyperlinks>
    <hyperlink ref="C73"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12">
        <x14:dataValidation type="list" allowBlank="1" showInputMessage="1" showErrorMessage="1" xr:uid="{00000000-0002-0000-0000-00001B000000}">
          <x14:formula1>
            <xm:f>Lists!$R$2:$R$20</xm:f>
          </x14:formula1>
          <xm:sqref>H16 H29:H31 H18:H19 H11:H14 H21 H23 H48:H59 H34:H40 H46</xm:sqref>
        </x14:dataValidation>
        <x14:dataValidation type="list" allowBlank="1" showInputMessage="1" showErrorMessage="1" xr:uid="{3ACD85EB-36ED-4133-8C6D-E282DFC2852A}">
          <x14:formula1>
            <xm:f>Lists!$H$2:$H$40</xm:f>
          </x14:formula1>
          <xm:sqref>F59 G63:G64</xm:sqref>
        </x14:dataValidation>
        <x14:dataValidation type="list" allowBlank="1" showInputMessage="1" showErrorMessage="1" xr:uid="{3E78E1F1-A514-4478-A3A9-199D42FC3C57}">
          <x14:formula1>
            <xm:f>Lists!$N$2:$N$20</xm:f>
          </x14:formula1>
          <xm:sqref>F21 F23 F11:F14 F16 F18:F19 F29:F31 F48:F58 F46 F34:F39</xm:sqref>
        </x14:dataValidation>
        <x14:dataValidation type="list" allowBlank="1" showInputMessage="1" showErrorMessage="1" xr:uid="{751C7017-6226-459F-B711-B6003B162D4E}">
          <x14:formula1>
            <xm:f>Lists!$J$2:$J$40</xm:f>
          </x14:formula1>
          <xm:sqref>G21 G23 G11:G14 G16 G18:G19 G29:G31 G48:G59 G61:G62 G34:G40 G46</xm:sqref>
        </x14:dataValidation>
        <x14:dataValidation type="list" allowBlank="1" showInputMessage="1" showErrorMessage="1" xr:uid="{38A2C3E8-DC1B-482F-B341-B46E8C34EBAD}">
          <x14:formula1>
            <xm:f>Lists!$A$2:$A$3</xm:f>
          </x14:formula1>
          <xm:sqref>C35:E35</xm:sqref>
        </x14:dataValidation>
        <x14:dataValidation type="list" allowBlank="1" showInputMessage="1" showErrorMessage="1" xr:uid="{072C5CB1-0048-4F51-B9B7-660B0E680B04}">
          <x14:formula1>
            <xm:f>Lists!$A$12:$A$14</xm:f>
          </x14:formula1>
          <xm:sqref>C39:E39</xm:sqref>
        </x14:dataValidation>
        <x14:dataValidation type="list" allowBlank="1" showInputMessage="1" showErrorMessage="1" xr:uid="{DE930F6C-2254-4146-81C3-03D77D63C8C4}">
          <x14:formula1>
            <xm:f>Lists!$A$7:$A$8</xm:f>
          </x14:formula1>
          <xm:sqref>C37:E37</xm:sqref>
        </x14:dataValidation>
        <x14:dataValidation type="list" allowBlank="1" showInputMessage="1" showErrorMessage="1" xr:uid="{C2B8DB9B-396E-4776-BA6B-38E0A8F097B7}">
          <x14:formula1>
            <xm:f>Lists!$A$17:$A$70</xm:f>
          </x14:formula1>
          <xm:sqref>C41:E45</xm:sqref>
        </x14:dataValidation>
        <x14:dataValidation type="list" allowBlank="1" showInputMessage="1" showErrorMessage="1" xr:uid="{94CEDFB2-65F7-4970-863A-79A6A6456B9A}">
          <x14:formula1>
            <xm:f>Lists!$A$73:$A$78</xm:f>
          </x14:formula1>
          <xm:sqref>C40 E40:F40</xm:sqref>
        </x14:dataValidation>
        <x14:dataValidation type="list" allowBlank="1" showInputMessage="1" showErrorMessage="1" xr:uid="{63B6238E-F76D-40B4-8033-AD794D025CC2}">
          <x14:formula1>
            <xm:f>Lists!$G$13:$G$14</xm:f>
          </x14:formula1>
          <xm:sqref>C24:E25</xm:sqref>
        </x14:dataValidation>
        <x14:dataValidation type="list" errorStyle="warning" allowBlank="1" showInputMessage="1" promptTitle="Select one option from the list" xr:uid="{B3317CEF-CAD2-4749-8449-09E5F19A2F15}">
          <x14:formula1>
            <xm:f>Lists!$G$13:$G$14</xm:f>
          </x14:formula1>
          <xm:sqref>F25:I25</xm:sqref>
        </x14:dataValidation>
        <x14:dataValidation type="list" errorStyle="warning" allowBlank="1" showInputMessage="1" promptTitle="Select one option from the list" xr:uid="{AFD85D28-B7FA-4CE3-95C7-0CDE950E81F7}">
          <x14:formula1>
            <xm:f>Lists!$G$1:$G$8</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59BA-D110-4C53-AC9F-C44299266139}">
  <dimension ref="A1:BN77"/>
  <sheetViews>
    <sheetView topLeftCell="A2" workbookViewId="0">
      <selection activeCell="A11" sqref="A11"/>
    </sheetView>
  </sheetViews>
  <sheetFormatPr defaultColWidth="8.85546875" defaultRowHeight="12.75"/>
  <cols>
    <col min="1" max="1" width="163.85546875" customWidth="1"/>
  </cols>
  <sheetData>
    <row r="1" spans="1:66" ht="34.5" customHeight="1">
      <c r="A1" s="121" t="s">
        <v>70</v>
      </c>
    </row>
    <row r="2" spans="1:66">
      <c r="A2" s="122"/>
    </row>
    <row r="3" spans="1:66">
      <c r="A3" s="120" t="s">
        <v>71</v>
      </c>
    </row>
    <row r="4" spans="1:66">
      <c r="A4" s="120"/>
    </row>
    <row r="5" spans="1:66" ht="15">
      <c r="A5" s="112" t="s">
        <v>72</v>
      </c>
    </row>
    <row r="6" spans="1:66" ht="15">
      <c r="A6" s="112"/>
    </row>
    <row r="7" spans="1:66" ht="72">
      <c r="A7" s="125" t="s">
        <v>73</v>
      </c>
    </row>
    <row r="8" spans="1:66" ht="14.25">
      <c r="A8" s="119"/>
    </row>
    <row r="9" spans="1:66" ht="28.5">
      <c r="A9" s="119" t="s">
        <v>74</v>
      </c>
    </row>
    <row r="10" spans="1:66" ht="14.25">
      <c r="A10" s="119"/>
    </row>
    <row r="11" spans="1:66" ht="14.25">
      <c r="A11" s="119" t="s">
        <v>75</v>
      </c>
    </row>
    <row r="12" spans="1:66" s="114" customFormat="1">
      <c r="A12" s="113"/>
    </row>
    <row r="13" spans="1:66" s="113" customFormat="1" ht="19.149999999999999" customHeight="1">
      <c r="A13" s="115" t="s">
        <v>76</v>
      </c>
      <c r="B13" s="114"/>
      <c r="C13" s="114"/>
      <c r="D13" s="114"/>
      <c r="E13" s="114"/>
      <c r="F13" s="114"/>
      <c r="G13" s="114"/>
      <c r="H13" s="114"/>
      <c r="I13" s="114"/>
      <c r="J13" s="114"/>
      <c r="K13" s="114"/>
      <c r="L13" s="114"/>
      <c r="M13" s="114"/>
      <c r="N13" s="114"/>
      <c r="O13" s="114"/>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c r="BK13" s="114"/>
      <c r="BL13" s="114"/>
      <c r="BM13" s="114"/>
      <c r="BN13" s="114"/>
    </row>
    <row r="14" spans="1:66">
      <c r="A14" s="120" t="s">
        <v>77</v>
      </c>
    </row>
    <row r="15" spans="1:66" s="113" customFormat="1" ht="19.149999999999999" customHeight="1">
      <c r="A15" s="118" t="s">
        <v>78</v>
      </c>
      <c r="B15" s="114"/>
      <c r="C15" s="114"/>
      <c r="D15" s="114"/>
      <c r="E15" s="114"/>
      <c r="F15" s="114"/>
      <c r="G15" s="114"/>
      <c r="H15" s="114"/>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row>
    <row r="16" spans="1:66">
      <c r="A16" s="116" t="s">
        <v>79</v>
      </c>
    </row>
    <row r="17" spans="1:66">
      <c r="A17" s="117" t="s">
        <v>80</v>
      </c>
    </row>
    <row r="18" spans="1:66">
      <c r="A18" s="117" t="s">
        <v>81</v>
      </c>
    </row>
    <row r="19" spans="1:66">
      <c r="A19" s="116" t="s">
        <v>82</v>
      </c>
    </row>
    <row r="20" spans="1:66" s="114" customFormat="1">
      <c r="A20" s="113"/>
    </row>
    <row r="21" spans="1:66" s="113" customFormat="1" ht="19.149999999999999" customHeight="1">
      <c r="A21" s="115" t="s">
        <v>83</v>
      </c>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c r="BK21" s="114"/>
      <c r="BL21" s="114"/>
      <c r="BM21" s="114"/>
      <c r="BN21" s="114"/>
    </row>
    <row r="22" spans="1:66">
      <c r="A22" s="120" t="s">
        <v>84</v>
      </c>
    </row>
    <row r="23" spans="1:66">
      <c r="A23" s="120" t="s">
        <v>85</v>
      </c>
    </row>
    <row r="24" spans="1:66">
      <c r="A24" s="120" t="s">
        <v>86</v>
      </c>
    </row>
    <row r="25" spans="1:66">
      <c r="A25" s="120" t="s">
        <v>87</v>
      </c>
    </row>
    <row r="26" spans="1:66">
      <c r="A26" s="120"/>
    </row>
    <row r="27" spans="1:66">
      <c r="A27" s="123"/>
    </row>
    <row r="29" spans="1:66" ht="20.25">
      <c r="A29" s="86" t="s">
        <v>88</v>
      </c>
    </row>
    <row r="30" spans="1:66">
      <c r="A30" s="87"/>
    </row>
    <row r="31" spans="1:66">
      <c r="A31" s="88" t="s">
        <v>89</v>
      </c>
    </row>
    <row r="32" spans="1:66">
      <c r="A32" s="89"/>
    </row>
    <row r="33" spans="1:1" ht="204">
      <c r="A33" s="110" t="s">
        <v>90</v>
      </c>
    </row>
    <row r="34" spans="1:1">
      <c r="A34" s="89"/>
    </row>
    <row r="35" spans="1:1">
      <c r="A35" s="110" t="s">
        <v>91</v>
      </c>
    </row>
    <row r="36" spans="1:1">
      <c r="A36" s="89"/>
    </row>
    <row r="37" spans="1:1">
      <c r="A37" s="90" t="s">
        <v>92</v>
      </c>
    </row>
    <row r="38" spans="1:1">
      <c r="A38" s="89"/>
    </row>
    <row r="39" spans="1:1">
      <c r="A39" s="110" t="s">
        <v>93</v>
      </c>
    </row>
    <row r="40" spans="1:1">
      <c r="A40" s="91"/>
    </row>
    <row r="41" spans="1:1">
      <c r="A41" s="92"/>
    </row>
    <row r="42" spans="1:1">
      <c r="A42" s="93"/>
    </row>
    <row r="43" spans="1:1">
      <c r="A43" s="94" t="s">
        <v>94</v>
      </c>
    </row>
    <row r="44" spans="1:1">
      <c r="A44" s="95"/>
    </row>
    <row r="45" spans="1:1">
      <c r="A45" s="96" t="s">
        <v>95</v>
      </c>
    </row>
    <row r="46" spans="1:1">
      <c r="A46" s="95"/>
    </row>
    <row r="47" spans="1:1" ht="89.25">
      <c r="A47" s="97" t="s">
        <v>96</v>
      </c>
    </row>
    <row r="48" spans="1:1">
      <c r="A48" s="92"/>
    </row>
    <row r="49" spans="1:1">
      <c r="A49" s="93"/>
    </row>
    <row r="50" spans="1:1">
      <c r="A50" s="98" t="s">
        <v>97</v>
      </c>
    </row>
    <row r="51" spans="1:1">
      <c r="A51" s="99"/>
    </row>
    <row r="52" spans="1:1" ht="25.5">
      <c r="A52" s="100" t="s">
        <v>98</v>
      </c>
    </row>
    <row r="53" spans="1:1">
      <c r="A53" s="99"/>
    </row>
    <row r="54" spans="1:1" ht="38.25">
      <c r="A54" s="100" t="s">
        <v>99</v>
      </c>
    </row>
    <row r="55" spans="1:1">
      <c r="A55" s="100"/>
    </row>
    <row r="56" spans="1:1" ht="25.5">
      <c r="A56" s="100" t="s">
        <v>100</v>
      </c>
    </row>
    <row r="57" spans="1:1">
      <c r="A57" s="99"/>
    </row>
    <row r="58" spans="1:1" ht="25.5">
      <c r="A58" s="100" t="s">
        <v>101</v>
      </c>
    </row>
    <row r="59" spans="1:1">
      <c r="A59" s="99"/>
    </row>
    <row r="60" spans="1:1" ht="63.75">
      <c r="A60" s="100" t="s">
        <v>102</v>
      </c>
    </row>
    <row r="61" spans="1:1">
      <c r="A61" s="99"/>
    </row>
    <row r="62" spans="1:1" ht="63.75" customHeight="1">
      <c r="A62" s="111" t="s">
        <v>103</v>
      </c>
    </row>
    <row r="64" spans="1:1">
      <c r="A64" s="101" t="s">
        <v>104</v>
      </c>
    </row>
    <row r="65" spans="1:1">
      <c r="A65" s="102" t="s">
        <v>105</v>
      </c>
    </row>
    <row r="66" spans="1:1" ht="25.5">
      <c r="A66" s="103" t="s">
        <v>106</v>
      </c>
    </row>
    <row r="67" spans="1:1">
      <c r="A67" s="102" t="s">
        <v>107</v>
      </c>
    </row>
    <row r="68" spans="1:1" ht="25.5">
      <c r="A68" s="104" t="s">
        <v>108</v>
      </c>
    </row>
    <row r="69" spans="1:1">
      <c r="A69" s="102" t="s">
        <v>109</v>
      </c>
    </row>
    <row r="70" spans="1:1">
      <c r="A70" s="105" t="s">
        <v>110</v>
      </c>
    </row>
    <row r="71" spans="1:1">
      <c r="A71" s="102" t="s">
        <v>111</v>
      </c>
    </row>
    <row r="72" spans="1:1" ht="25.5">
      <c r="A72" s="104" t="s">
        <v>112</v>
      </c>
    </row>
    <row r="73" spans="1:1">
      <c r="A73" s="102" t="s">
        <v>113</v>
      </c>
    </row>
    <row r="74" spans="1:1" ht="25.5">
      <c r="A74" s="104" t="s">
        <v>114</v>
      </c>
    </row>
    <row r="75" spans="1:1">
      <c r="A75" s="102" t="s">
        <v>115</v>
      </c>
    </row>
    <row r="76" spans="1:1" ht="25.5">
      <c r="A76" s="104" t="s">
        <v>116</v>
      </c>
    </row>
    <row r="77" spans="1:1">
      <c r="A77" s="105" t="s">
        <v>117</v>
      </c>
    </row>
  </sheetData>
  <protectedRanges>
    <protectedRange sqref="A16:A19" name="Range1_1"/>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997AC-3068-40BC-B847-175018D275B3}">
  <dimension ref="A17:I22"/>
  <sheetViews>
    <sheetView topLeftCell="A30" workbookViewId="0">
      <selection activeCell="I22" sqref="I22"/>
    </sheetView>
  </sheetViews>
  <sheetFormatPr defaultRowHeight="12.75"/>
  <sheetData>
    <row r="17" spans="1:9">
      <c r="B17" s="1" t="s">
        <v>118</v>
      </c>
      <c r="C17" s="1" t="s">
        <v>119</v>
      </c>
      <c r="D17" s="1" t="s">
        <v>120</v>
      </c>
      <c r="E17" s="1" t="s">
        <v>121</v>
      </c>
      <c r="F17" s="1" t="s">
        <v>122</v>
      </c>
      <c r="G17" s="1" t="s">
        <v>123</v>
      </c>
      <c r="H17" s="1" t="s">
        <v>124</v>
      </c>
      <c r="I17" s="1" t="s">
        <v>125</v>
      </c>
    </row>
    <row r="18" spans="1:9">
      <c r="A18" s="1" t="s">
        <v>126</v>
      </c>
      <c r="B18">
        <v>1</v>
      </c>
      <c r="C18">
        <v>1</v>
      </c>
      <c r="D18">
        <v>1</v>
      </c>
      <c r="E18">
        <v>1</v>
      </c>
      <c r="F18">
        <v>1</v>
      </c>
      <c r="G18">
        <v>1</v>
      </c>
      <c r="H18">
        <v>1</v>
      </c>
      <c r="I18">
        <v>1</v>
      </c>
    </row>
    <row r="19" spans="1:9">
      <c r="A19" s="1" t="s">
        <v>127</v>
      </c>
      <c r="B19">
        <v>1</v>
      </c>
      <c r="C19">
        <v>1</v>
      </c>
      <c r="D19">
        <v>1</v>
      </c>
      <c r="E19">
        <v>1</v>
      </c>
      <c r="F19">
        <v>1</v>
      </c>
      <c r="G19">
        <v>1</v>
      </c>
      <c r="H19">
        <v>1</v>
      </c>
      <c r="I19">
        <v>1</v>
      </c>
    </row>
    <row r="20" spans="1:9">
      <c r="A20" s="1" t="s">
        <v>128</v>
      </c>
    </row>
    <row r="21" spans="1:9">
      <c r="A21" s="1" t="s">
        <v>129</v>
      </c>
      <c r="D21">
        <v>1</v>
      </c>
      <c r="G21">
        <v>1</v>
      </c>
    </row>
    <row r="22" spans="1:9">
      <c r="A22" s="1" t="s">
        <v>130</v>
      </c>
      <c r="C22">
        <v>1</v>
      </c>
      <c r="E22">
        <v>1</v>
      </c>
      <c r="G22">
        <v>1</v>
      </c>
      <c r="I22">
        <v>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11"/>
  <sheetViews>
    <sheetView tabSelected="1" topLeftCell="A21" workbookViewId="0">
      <selection activeCell="A22" sqref="A22"/>
    </sheetView>
  </sheetViews>
  <sheetFormatPr defaultColWidth="9.140625" defaultRowHeight="12.75"/>
  <cols>
    <col min="7" max="7" width="44.42578125" customWidth="1"/>
    <col min="11" max="11" width="2.42578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42578125" bestFit="1" customWidth="1"/>
    <col min="27" max="27" width="10.7109375" bestFit="1" customWidth="1"/>
  </cols>
  <sheetData>
    <row r="1" spans="1:27">
      <c r="A1" s="3" t="s">
        <v>53</v>
      </c>
      <c r="C1" s="1"/>
      <c r="G1" s="85" t="s">
        <v>131</v>
      </c>
      <c r="H1" s="170" t="s">
        <v>132</v>
      </c>
      <c r="I1" s="170"/>
      <c r="J1" s="170"/>
      <c r="K1" s="70"/>
      <c r="L1" s="170" t="s">
        <v>133</v>
      </c>
      <c r="M1" s="170"/>
      <c r="N1" s="170"/>
      <c r="O1" s="3"/>
      <c r="P1" s="2" t="s">
        <v>134</v>
      </c>
      <c r="R1" s="2" t="s">
        <v>135</v>
      </c>
      <c r="T1" s="2" t="s">
        <v>136</v>
      </c>
      <c r="U1" s="2" t="s">
        <v>137</v>
      </c>
      <c r="V1" s="3"/>
      <c r="W1" s="2" t="s">
        <v>138</v>
      </c>
      <c r="X1" s="2" t="s">
        <v>139</v>
      </c>
      <c r="Y1" s="3"/>
      <c r="Z1" s="2" t="s">
        <v>140</v>
      </c>
      <c r="AA1" s="2" t="s">
        <v>141</v>
      </c>
    </row>
    <row r="2" spans="1:27">
      <c r="A2" s="1" t="s">
        <v>142</v>
      </c>
      <c r="C2" s="1"/>
      <c r="G2" s="1" t="s">
        <v>143</v>
      </c>
      <c r="H2" s="69" t="s">
        <v>144</v>
      </c>
      <c r="I2" s="77">
        <f>'Degree Planning Worksheet'!G1-7</f>
        <v>2019</v>
      </c>
      <c r="J2" s="67" t="str">
        <f>_xlfn.CONCAT($I$2+INT((ROW()-3)/3), " Fall")</f>
        <v>2018 Fall</v>
      </c>
      <c r="K2" s="68"/>
      <c r="L2" s="71" t="s">
        <v>144</v>
      </c>
      <c r="M2" s="77">
        <f>'Degree Planning Worksheet'!G1</f>
        <v>2026</v>
      </c>
      <c r="N2" s="67" t="str">
        <f>_xlfn.CONCAT($M$2+1+INT((ROW()-3)/3), " Fall")</f>
        <v>2026 Fall</v>
      </c>
      <c r="P2" s="1" t="s">
        <v>145</v>
      </c>
      <c r="R2" t="s">
        <v>146</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A3" s="1" t="s">
        <v>147</v>
      </c>
      <c r="C3" s="1"/>
      <c r="G3" s="1" t="s">
        <v>148</v>
      </c>
      <c r="H3" s="1"/>
      <c r="I3" s="1"/>
      <c r="J3" s="67" t="str">
        <f>_xlfn.CONCAT($I$2+INT((ROW()-3)/3), " Sp.")</f>
        <v>2019 Sp.</v>
      </c>
      <c r="K3" s="68"/>
      <c r="L3" s="68"/>
      <c r="M3" s="1"/>
      <c r="N3" s="67" t="str">
        <f>_xlfn.CONCAT($M$2+1+INT((ROW()-3)/3), " Sp.")</f>
        <v>2027 Sp.</v>
      </c>
      <c r="P3" s="1" t="s">
        <v>149</v>
      </c>
      <c r="R3" t="s">
        <v>150</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C4" s="1"/>
      <c r="G4" s="1" t="s">
        <v>151</v>
      </c>
      <c r="H4" s="1"/>
      <c r="I4" s="1"/>
      <c r="J4" s="67" t="str">
        <f>_xlfn.CONCAT($I$2+INT((ROW()-3)/3), " Su.")</f>
        <v>2019 Su.</v>
      </c>
      <c r="K4" s="68"/>
      <c r="L4" s="68"/>
      <c r="M4" s="1"/>
      <c r="N4" s="67" t="str">
        <f>_xlfn.CONCAT($M$2+1+INT((ROW()-3)/3), " Su.")</f>
        <v>2027 Su.</v>
      </c>
      <c r="P4" s="1" t="s">
        <v>152</v>
      </c>
      <c r="R4" t="s">
        <v>153</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C5" s="1"/>
      <c r="G5" s="1" t="s">
        <v>154</v>
      </c>
      <c r="H5" s="1"/>
      <c r="I5" s="1"/>
      <c r="J5" s="67" t="str">
        <f>_xlfn.CONCAT($I$2+INT((ROW()-3)/3), " Fall")</f>
        <v>2019 Fall</v>
      </c>
      <c r="K5" s="68"/>
      <c r="L5" s="68"/>
      <c r="M5" s="1"/>
      <c r="N5" s="67" t="str">
        <f>_xlfn.CONCAT($M$2+1+INT((ROW()-3)/3), " Fall")</f>
        <v>2027 Fall</v>
      </c>
      <c r="P5" s="1" t="s">
        <v>155</v>
      </c>
      <c r="R5" t="s">
        <v>156</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3" t="s">
        <v>55</v>
      </c>
      <c r="G6" s="1" t="s">
        <v>157</v>
      </c>
      <c r="H6" s="1"/>
      <c r="I6" s="1"/>
      <c r="J6" s="67" t="str">
        <f>_xlfn.CONCAT($I$2+INT((ROW()-3)/3), " Sp.")</f>
        <v>2020 Sp.</v>
      </c>
      <c r="K6" s="68"/>
      <c r="L6" s="68"/>
      <c r="M6" s="1"/>
      <c r="N6" s="67" t="str">
        <f>_xlfn.CONCAT($M$2+1+INT((ROW()-3)/3), " Sp.")</f>
        <v>2028 Sp.</v>
      </c>
      <c r="P6" s="1"/>
      <c r="R6" t="s">
        <v>158</v>
      </c>
      <c r="T6" s="67" t="str">
        <f t="shared" si="0"/>
        <v>2030 Fall</v>
      </c>
      <c r="U6" s="67" t="str">
        <f t="shared" si="1"/>
        <v>2031 Sp.</v>
      </c>
      <c r="V6" s="68"/>
      <c r="W6" s="68"/>
      <c r="X6" s="68"/>
      <c r="Y6" s="68"/>
      <c r="Z6" s="68"/>
    </row>
    <row r="7" spans="1:27">
      <c r="A7" t="s">
        <v>159</v>
      </c>
      <c r="G7" s="1" t="s">
        <v>160</v>
      </c>
      <c r="H7" s="1"/>
      <c r="I7" s="1"/>
      <c r="J7" s="67" t="str">
        <f>_xlfn.CONCAT($I$2+INT((ROW()-3)/3), " Su.")</f>
        <v>2020 Su.</v>
      </c>
      <c r="K7" s="68"/>
      <c r="L7" s="68"/>
      <c r="M7" s="1"/>
      <c r="N7" s="67" t="str">
        <f>_xlfn.CONCAT($M$2+1+INT((ROW()-3)/3), " Su.")</f>
        <v>2028 Su.</v>
      </c>
      <c r="R7" t="s">
        <v>161</v>
      </c>
      <c r="T7" s="67" t="str">
        <f t="shared" si="0"/>
        <v>2031 Fall</v>
      </c>
      <c r="U7" s="67" t="str">
        <f t="shared" si="1"/>
        <v>2032 Sp.</v>
      </c>
      <c r="V7" s="68"/>
      <c r="W7" s="68"/>
      <c r="X7" s="68"/>
      <c r="Y7" s="68"/>
      <c r="Z7" s="68"/>
    </row>
    <row r="8" spans="1:27">
      <c r="A8" s="1" t="s">
        <v>162</v>
      </c>
      <c r="G8" s="1" t="s">
        <v>163</v>
      </c>
      <c r="H8" s="1"/>
      <c r="I8" s="1"/>
      <c r="J8" s="67" t="str">
        <f>_xlfn.CONCAT($I$2+INT((ROW()-3)/3), " Fall")</f>
        <v>2020 Fall</v>
      </c>
      <c r="K8" s="68"/>
      <c r="L8" s="68"/>
      <c r="M8" s="1"/>
      <c r="N8" s="67" t="str">
        <f>_xlfn.CONCAT($M$2+1+INT((ROW()-3)/3), " Fall")</f>
        <v>2028 Fall</v>
      </c>
      <c r="R8" t="s">
        <v>164</v>
      </c>
      <c r="T8" s="67" t="str">
        <f t="shared" si="0"/>
        <v>2032 Fall</v>
      </c>
      <c r="U8" s="67" t="str">
        <f t="shared" si="1"/>
        <v>2033 Sp.</v>
      </c>
      <c r="V8" s="68"/>
      <c r="W8" s="68"/>
      <c r="X8" s="68"/>
      <c r="Y8" s="68"/>
      <c r="Z8" s="68"/>
    </row>
    <row r="9" spans="1:27">
      <c r="G9" s="1"/>
      <c r="H9" s="1"/>
      <c r="I9" s="1"/>
      <c r="J9" s="67" t="str">
        <f>_xlfn.CONCAT($I$2+INT((ROW()-3)/3), " Sp.")</f>
        <v>2021 Sp.</v>
      </c>
      <c r="K9" s="68"/>
      <c r="L9" s="68"/>
      <c r="M9" s="1"/>
      <c r="N9" s="67" t="str">
        <f>_xlfn.CONCAT($M$2+1+INT((ROW()-3)/3), " Sp.")</f>
        <v>2029 Sp.</v>
      </c>
      <c r="R9" t="s">
        <v>165</v>
      </c>
      <c r="T9" s="68"/>
    </row>
    <row r="10" spans="1:27">
      <c r="H10" s="1"/>
      <c r="I10" s="1"/>
      <c r="J10" s="67" t="str">
        <f>_xlfn.CONCAT($I$2+INT((ROW()-3)/3), " Su.")</f>
        <v>2021 Su.</v>
      </c>
      <c r="K10" s="68"/>
      <c r="L10" s="68"/>
      <c r="M10" s="1"/>
      <c r="N10" s="67" t="str">
        <f>_xlfn.CONCAT($M$2+1+INT((ROW()-3)/3), " Su.")</f>
        <v>2029 Su.</v>
      </c>
      <c r="R10" t="s">
        <v>166</v>
      </c>
      <c r="T10" s="68"/>
    </row>
    <row r="11" spans="1:27">
      <c r="A11" s="3" t="s">
        <v>167</v>
      </c>
      <c r="H11" s="1"/>
      <c r="I11" s="1"/>
      <c r="J11" s="67" t="str">
        <f>_xlfn.CONCAT($I$2+INT((ROW()-3)/3), " Fall")</f>
        <v>2021 Fall</v>
      </c>
      <c r="K11" s="68"/>
      <c r="L11" s="68"/>
      <c r="M11" s="1"/>
      <c r="N11" s="67" t="str">
        <f>_xlfn.CONCAT($M$2+1+INT((ROW()-3)/3), " Fall")</f>
        <v>2029 Fall</v>
      </c>
      <c r="R11" t="s">
        <v>168</v>
      </c>
      <c r="T11" s="68"/>
    </row>
    <row r="12" spans="1:27">
      <c r="A12" s="1" t="s">
        <v>169</v>
      </c>
      <c r="H12" s="1"/>
      <c r="I12" s="1"/>
      <c r="J12" s="67" t="str">
        <f>_xlfn.CONCAT($I$2+INT((ROW()-3)/3), " Sp.")</f>
        <v>2022 Sp.</v>
      </c>
      <c r="K12" s="68"/>
      <c r="L12" s="68"/>
      <c r="M12" s="1"/>
      <c r="N12" s="67" t="str">
        <f>_xlfn.CONCAT($M$2+1+INT((ROW()-3)/3), " Sp.")</f>
        <v>2030 Sp.</v>
      </c>
      <c r="R12" t="s">
        <v>170</v>
      </c>
    </row>
    <row r="13" spans="1:27">
      <c r="A13" s="1" t="s">
        <v>171</v>
      </c>
      <c r="G13" t="s">
        <v>172</v>
      </c>
      <c r="H13" s="1"/>
      <c r="I13" s="1"/>
      <c r="J13" s="67" t="str">
        <f>_xlfn.CONCAT($I$2+INT((ROW()-3)/3), " Su.")</f>
        <v>2022 Su.</v>
      </c>
      <c r="K13" s="68"/>
      <c r="L13" s="68"/>
      <c r="M13" s="1"/>
      <c r="N13" s="67" t="str">
        <f>_xlfn.CONCAT($M$2+1+INT((ROW()-3)/3), " Su.")</f>
        <v>2030 Su.</v>
      </c>
      <c r="R13" t="s">
        <v>173</v>
      </c>
    </row>
    <row r="14" spans="1:27">
      <c r="A14" s="1" t="s">
        <v>174</v>
      </c>
      <c r="G14" t="s">
        <v>175</v>
      </c>
      <c r="H14" s="1"/>
      <c r="I14" s="1"/>
      <c r="J14" s="67" t="str">
        <f>_xlfn.CONCAT($I$2+INT((ROW()-3)/3), " Fall")</f>
        <v>2022 Fall</v>
      </c>
      <c r="K14" s="68"/>
      <c r="L14" s="68"/>
      <c r="M14" s="1"/>
      <c r="N14" s="67" t="str">
        <f>_xlfn.CONCAT($M$2+1+INT((ROW()-3)/3), " Fall")</f>
        <v>2030 Fall</v>
      </c>
      <c r="R14" t="s">
        <v>176</v>
      </c>
    </row>
    <row r="15" spans="1:27">
      <c r="H15" s="1"/>
      <c r="I15" s="1"/>
      <c r="J15" s="67" t="str">
        <f>_xlfn.CONCAT($I$2+INT((ROW()-3)/3), " Sp.")</f>
        <v>2023 Sp.</v>
      </c>
      <c r="K15" s="68"/>
      <c r="L15" s="68"/>
      <c r="M15" s="1"/>
      <c r="N15" s="67" t="str">
        <f>_xlfn.CONCAT($M$2+1+INT((ROW()-3)/3), " Sp.")</f>
        <v>2031 Sp.</v>
      </c>
      <c r="R15" t="s">
        <v>177</v>
      </c>
    </row>
    <row r="16" spans="1:27">
      <c r="H16" s="1"/>
      <c r="I16" s="1"/>
      <c r="J16" s="67" t="str">
        <f>_xlfn.CONCAT($I$2+INT((ROW()-3)/3), " Su.")</f>
        <v>2023 Su.</v>
      </c>
      <c r="K16" s="68"/>
      <c r="L16" s="68"/>
      <c r="M16" s="1"/>
      <c r="N16" s="67" t="str">
        <f>_xlfn.CONCAT($M$2+1+INT((ROW()-3)/3), " Su.")</f>
        <v>2031 Su.</v>
      </c>
      <c r="R16" t="s">
        <v>178</v>
      </c>
    </row>
    <row r="17" spans="1:18">
      <c r="A17" s="3" t="s">
        <v>179</v>
      </c>
      <c r="H17" s="1"/>
      <c r="I17" s="1"/>
      <c r="J17" s="67" t="str">
        <f>_xlfn.CONCAT($I$2+INT((ROW()-3)/3), " Fall")</f>
        <v>2023 Fall</v>
      </c>
      <c r="K17" s="68"/>
      <c r="L17" s="68"/>
      <c r="M17" s="1"/>
      <c r="N17" s="67" t="str">
        <f>_xlfn.CONCAT($M$2+1+INT((ROW()-3)/3), " Fall")</f>
        <v>2031 Fall</v>
      </c>
      <c r="R17" t="s">
        <v>180</v>
      </c>
    </row>
    <row r="18" spans="1:18">
      <c r="A18" s="1" t="s">
        <v>181</v>
      </c>
      <c r="H18" s="1"/>
      <c r="I18" s="1"/>
      <c r="J18" s="67" t="str">
        <f>_xlfn.CONCAT($I$2+INT((ROW()-3)/3), " Sp.")</f>
        <v>2024 Sp.</v>
      </c>
      <c r="K18" s="68"/>
      <c r="L18" s="68"/>
      <c r="M18" s="1"/>
      <c r="N18" s="67" t="str">
        <f>_xlfn.CONCAT($M$2+1+INT((ROW()-3)/3), " Sp.")</f>
        <v>2032 Sp.</v>
      </c>
      <c r="R18" t="s">
        <v>182</v>
      </c>
    </row>
    <row r="19" spans="1:18">
      <c r="A19" s="1" t="s">
        <v>183</v>
      </c>
      <c r="H19" s="1"/>
      <c r="I19" s="1"/>
      <c r="J19" s="67" t="str">
        <f>_xlfn.CONCAT($I$2+INT((ROW()-3)/3), " Su.")</f>
        <v>2024 Su.</v>
      </c>
      <c r="K19" s="68"/>
      <c r="L19" s="68"/>
      <c r="M19" s="1"/>
      <c r="N19" s="67" t="str">
        <f>_xlfn.CONCAT($M$2+1+INT((ROW()-3)/3), " Su.")</f>
        <v>2032 Su.</v>
      </c>
      <c r="R19" t="s">
        <v>184</v>
      </c>
    </row>
    <row r="20" spans="1:18">
      <c r="A20" s="1" t="s">
        <v>185</v>
      </c>
      <c r="H20" s="1"/>
      <c r="I20" s="1"/>
      <c r="J20" s="67" t="str">
        <f>_xlfn.CONCAT($I$2+INT((ROW()-3)/3), " Fall")</f>
        <v>2024 Fall</v>
      </c>
      <c r="K20" s="68"/>
      <c r="L20" s="68"/>
      <c r="M20" s="1"/>
      <c r="N20" s="67" t="s">
        <v>186</v>
      </c>
      <c r="R20" t="s">
        <v>187</v>
      </c>
    </row>
    <row r="21" spans="1:18">
      <c r="A21" s="1" t="s">
        <v>188</v>
      </c>
      <c r="H21" s="1"/>
      <c r="I21" s="1"/>
      <c r="J21" s="67" t="str">
        <f>_xlfn.CONCAT($I$2+INT((ROW()-3)/3), " Sp.")</f>
        <v>2025 Sp.</v>
      </c>
      <c r="K21" s="68"/>
      <c r="L21" s="68"/>
    </row>
    <row r="22" spans="1:18">
      <c r="A22" s="1" t="s">
        <v>189</v>
      </c>
      <c r="H22" s="1"/>
      <c r="I22" s="1"/>
      <c r="J22" s="67" t="str">
        <f>_xlfn.CONCAT($I$2+INT((ROW()-3)/3), " Su.")</f>
        <v>2025 Su.</v>
      </c>
      <c r="K22" s="68"/>
      <c r="L22" s="68"/>
    </row>
    <row r="23" spans="1:18">
      <c r="A23" s="1" t="s">
        <v>190</v>
      </c>
      <c r="H23" s="1"/>
      <c r="I23" s="1"/>
      <c r="J23" s="67" t="str">
        <f>_xlfn.CONCAT($I$2+INT((ROW()-3)/3), " Fall")</f>
        <v>2025 Fall</v>
      </c>
      <c r="K23" s="68"/>
      <c r="L23" s="68"/>
    </row>
    <row r="24" spans="1:18">
      <c r="A24" s="1" t="s">
        <v>191</v>
      </c>
      <c r="H24" s="1"/>
      <c r="I24" s="1"/>
      <c r="J24" s="67" t="str">
        <f>_xlfn.CONCAT($I$2+INT((ROW()-3)/3), " Sp.")</f>
        <v>2026 Sp.</v>
      </c>
      <c r="K24" s="68"/>
      <c r="L24" s="68"/>
    </row>
    <row r="25" spans="1:18">
      <c r="A25" s="1" t="s">
        <v>192</v>
      </c>
      <c r="H25" s="1"/>
      <c r="I25" s="1"/>
      <c r="J25" s="67" t="str">
        <f>_xlfn.CONCAT($I$2+INT((ROW()-3)/3), " Su.")</f>
        <v>2026 Su.</v>
      </c>
      <c r="K25" s="68"/>
      <c r="L25" s="68"/>
    </row>
    <row r="26" spans="1:18">
      <c r="A26" s="1" t="s">
        <v>193</v>
      </c>
      <c r="H26" s="1"/>
      <c r="I26" s="1"/>
      <c r="J26" s="67" t="str">
        <f>_xlfn.CONCAT($I$2+INT((ROW()-3)/3), " Fall")</f>
        <v>2026 Fall</v>
      </c>
      <c r="K26" s="68"/>
      <c r="L26" s="68"/>
    </row>
    <row r="27" spans="1:18">
      <c r="A27" s="1" t="s">
        <v>194</v>
      </c>
      <c r="H27" s="1"/>
      <c r="I27" s="1"/>
      <c r="J27" s="67" t="str">
        <f>_xlfn.CONCAT($I$2+INT((ROW()-3)/3), " Sp.")</f>
        <v>2027 Sp.</v>
      </c>
      <c r="K27" s="68"/>
      <c r="L27" s="68"/>
    </row>
    <row r="28" spans="1:18">
      <c r="A28" s="1" t="s">
        <v>195</v>
      </c>
      <c r="H28" s="1"/>
      <c r="I28" s="1"/>
      <c r="J28" s="67"/>
      <c r="K28" s="68"/>
      <c r="L28" s="68"/>
    </row>
    <row r="29" spans="1:18">
      <c r="A29" s="1" t="s">
        <v>196</v>
      </c>
      <c r="H29" s="1"/>
      <c r="I29" s="1"/>
      <c r="J29" s="67" t="str">
        <f>_xlfn.CONCAT($I$2+INT((ROW()-3)/3), " Su.")</f>
        <v>2027 Su.</v>
      </c>
      <c r="K29" s="68"/>
      <c r="L29" s="68"/>
      <c r="M29" s="1"/>
      <c r="N29" s="1"/>
    </row>
    <row r="30" spans="1:18">
      <c r="A30" s="1" t="s">
        <v>197</v>
      </c>
      <c r="H30" s="1"/>
      <c r="I30" s="1"/>
      <c r="J30" s="67" t="str">
        <f>_xlfn.CONCAT($I$2+INT((ROW()-3)/3), " Fall")</f>
        <v>2028 Fall</v>
      </c>
      <c r="K30" s="68"/>
      <c r="L30" s="68"/>
      <c r="M30" s="1"/>
      <c r="N30" s="1"/>
    </row>
    <row r="31" spans="1:18">
      <c r="A31" s="1" t="s">
        <v>198</v>
      </c>
      <c r="H31" s="1"/>
      <c r="I31" s="1"/>
      <c r="J31" s="67" t="str">
        <f>_xlfn.CONCAT($I$2+INT((ROW()-3)/3), " Sp.")</f>
        <v>2028 Sp.</v>
      </c>
      <c r="K31" s="68"/>
      <c r="L31" s="68"/>
      <c r="M31" s="1"/>
      <c r="N31" s="1"/>
    </row>
    <row r="32" spans="1:18">
      <c r="A32" s="1" t="s">
        <v>199</v>
      </c>
      <c r="H32" s="1"/>
      <c r="I32" s="1"/>
      <c r="J32" s="67" t="str">
        <f>_xlfn.CONCAT($I$2+INT((ROW()-3)/3), " Su.")</f>
        <v>2028 Su.</v>
      </c>
      <c r="K32" s="68"/>
      <c r="L32" s="68"/>
      <c r="M32" s="1"/>
      <c r="N32" s="1"/>
    </row>
    <row r="33" spans="1:18">
      <c r="A33" s="1" t="s">
        <v>200</v>
      </c>
      <c r="H33" s="1"/>
      <c r="I33" s="1"/>
      <c r="J33" s="67" t="str">
        <f>_xlfn.CONCAT($I$2+INT((ROW()-3)/3), " Fall")</f>
        <v>2029 Fall</v>
      </c>
      <c r="K33" s="68"/>
      <c r="L33" s="68"/>
      <c r="M33" s="1"/>
      <c r="N33" s="1"/>
    </row>
    <row r="34" spans="1:18">
      <c r="A34" s="1" t="s">
        <v>201</v>
      </c>
      <c r="H34" s="1"/>
      <c r="I34" s="1"/>
      <c r="J34" s="67" t="str">
        <f>_xlfn.CONCAT($I$2+INT((ROW()-3)/3), " Sp.")</f>
        <v>2029 Sp.</v>
      </c>
      <c r="K34" s="68"/>
      <c r="L34" s="68"/>
      <c r="M34" s="1"/>
      <c r="N34" s="1"/>
    </row>
    <row r="35" spans="1:18">
      <c r="A35" s="1" t="s">
        <v>202</v>
      </c>
      <c r="H35" s="1"/>
      <c r="I35" s="1"/>
      <c r="J35" s="67" t="str">
        <f>_xlfn.CONCAT($I$2+INT((ROW()-3)/3), " Su.")</f>
        <v>2029 Su.</v>
      </c>
      <c r="K35" s="68"/>
      <c r="L35" s="68"/>
      <c r="M35" s="1"/>
      <c r="N35" s="1"/>
    </row>
    <row r="36" spans="1:18">
      <c r="A36" s="1" t="s">
        <v>77</v>
      </c>
      <c r="H36" s="1"/>
      <c r="I36" s="1"/>
      <c r="J36" s="67" t="str">
        <f>_xlfn.CONCAT($I$2+INT((ROW()-3)/3), " Fall")</f>
        <v>2030 Fall</v>
      </c>
      <c r="K36" s="68"/>
      <c r="L36" s="68"/>
      <c r="M36" s="1"/>
      <c r="N36" s="1"/>
    </row>
    <row r="37" spans="1:18">
      <c r="A37" s="1" t="s">
        <v>195</v>
      </c>
      <c r="H37" s="1"/>
      <c r="I37" s="1"/>
      <c r="J37" s="67"/>
      <c r="K37" s="68"/>
      <c r="L37" s="68"/>
      <c r="M37" s="1"/>
      <c r="N37" s="1"/>
    </row>
    <row r="38" spans="1:18">
      <c r="A38" s="1" t="s">
        <v>196</v>
      </c>
      <c r="I38" s="1"/>
      <c r="J38" s="67" t="str">
        <f>_xlfn.CONCAT($I$2+INT((ROW()-3)/3), " Sp.")</f>
        <v>2030 Sp.</v>
      </c>
      <c r="K38" s="68"/>
      <c r="L38" s="68"/>
    </row>
    <row r="39" spans="1:18">
      <c r="A39" t="s">
        <v>203</v>
      </c>
      <c r="I39" s="1"/>
      <c r="J39" s="67" t="str">
        <f>_xlfn.CONCAT($I$2+INT((ROW()-3)/3), " Su.")</f>
        <v>2031 Su.</v>
      </c>
      <c r="K39" s="68"/>
      <c r="L39" s="68"/>
    </row>
    <row r="40" spans="1:18">
      <c r="A40" t="s">
        <v>204</v>
      </c>
      <c r="J40" s="67" t="str">
        <f>_xlfn.CONCAT($I$2+INT((ROW()-3)/3), " Fall")</f>
        <v>2031 Fall</v>
      </c>
      <c r="K40" s="68"/>
      <c r="L40" s="68"/>
    </row>
    <row r="41" spans="1:18">
      <c r="A41" s="1" t="s">
        <v>188</v>
      </c>
    </row>
    <row r="42" spans="1:18">
      <c r="A42" s="1" t="s">
        <v>205</v>
      </c>
    </row>
    <row r="43" spans="1:18">
      <c r="A43" s="1" t="s">
        <v>206</v>
      </c>
    </row>
    <row r="44" spans="1:18" ht="15.75" customHeight="1">
      <c r="A44" s="1" t="s">
        <v>207</v>
      </c>
      <c r="H44" s="169" t="s">
        <v>208</v>
      </c>
      <c r="I44" s="169"/>
      <c r="J44" s="169"/>
      <c r="K44" s="169"/>
      <c r="L44" s="169"/>
      <c r="M44" s="169"/>
      <c r="N44" s="169"/>
      <c r="O44" s="169"/>
      <c r="P44" s="169"/>
      <c r="Q44" s="169"/>
      <c r="R44" s="169"/>
    </row>
    <row r="45" spans="1:18">
      <c r="A45" s="1" t="s">
        <v>201</v>
      </c>
    </row>
    <row r="46" spans="1:18">
      <c r="A46" s="1" t="s">
        <v>81</v>
      </c>
    </row>
    <row r="47" spans="1:18">
      <c r="A47" s="1" t="s">
        <v>209</v>
      </c>
    </row>
    <row r="48" spans="1:18">
      <c r="A48" s="1" t="s">
        <v>210</v>
      </c>
    </row>
    <row r="49" spans="1:1">
      <c r="A49" s="1" t="s">
        <v>211</v>
      </c>
    </row>
    <row r="50" spans="1:1">
      <c r="A50" s="1" t="s">
        <v>212</v>
      </c>
    </row>
    <row r="51" spans="1:1">
      <c r="A51" s="1" t="s">
        <v>199</v>
      </c>
    </row>
    <row r="52" spans="1:1">
      <c r="A52" s="1" t="s">
        <v>213</v>
      </c>
    </row>
    <row r="53" spans="1:1">
      <c r="A53" s="1" t="s">
        <v>214</v>
      </c>
    </row>
    <row r="54" spans="1:1">
      <c r="A54" s="1" t="s">
        <v>215</v>
      </c>
    </row>
    <row r="55" spans="1:1">
      <c r="A55" s="1" t="s">
        <v>216</v>
      </c>
    </row>
    <row r="56" spans="1:1">
      <c r="A56" s="1" t="s">
        <v>217</v>
      </c>
    </row>
    <row r="57" spans="1:1">
      <c r="A57" s="1" t="s">
        <v>218</v>
      </c>
    </row>
    <row r="58" spans="1:1">
      <c r="A58" s="1" t="s">
        <v>210</v>
      </c>
    </row>
    <row r="59" spans="1:1">
      <c r="A59" s="1" t="s">
        <v>211</v>
      </c>
    </row>
    <row r="60" spans="1:1">
      <c r="A60" s="1" t="s">
        <v>219</v>
      </c>
    </row>
    <row r="61" spans="1:1">
      <c r="A61" s="1" t="s">
        <v>220</v>
      </c>
    </row>
    <row r="62" spans="1:1">
      <c r="A62" s="1" t="s">
        <v>221</v>
      </c>
    </row>
    <row r="63" spans="1:1">
      <c r="A63" s="1" t="s">
        <v>222</v>
      </c>
    </row>
    <row r="64" spans="1:1">
      <c r="A64" s="1" t="s">
        <v>223</v>
      </c>
    </row>
    <row r="65" spans="1:1">
      <c r="A65" s="1" t="s">
        <v>195</v>
      </c>
    </row>
    <row r="66" spans="1:1">
      <c r="A66" s="1" t="s">
        <v>196</v>
      </c>
    </row>
    <row r="67" spans="1:1">
      <c r="A67" s="1" t="s">
        <v>199</v>
      </c>
    </row>
    <row r="68" spans="1:1">
      <c r="A68" s="1" t="s">
        <v>224</v>
      </c>
    </row>
    <row r="69" spans="1:1">
      <c r="A69" s="1" t="s">
        <v>207</v>
      </c>
    </row>
    <row r="70" spans="1:1">
      <c r="A70" s="1" t="s">
        <v>225</v>
      </c>
    </row>
    <row r="73" spans="1:1">
      <c r="A73" t="s">
        <v>59</v>
      </c>
    </row>
    <row r="74" spans="1:1">
      <c r="A74" t="s">
        <v>226</v>
      </c>
    </row>
    <row r="75" spans="1:1">
      <c r="A75" t="s">
        <v>227</v>
      </c>
    </row>
    <row r="76" spans="1:1">
      <c r="A76" s="1" t="s">
        <v>228</v>
      </c>
    </row>
    <row r="77" spans="1:1">
      <c r="A77" s="1" t="s">
        <v>229</v>
      </c>
    </row>
    <row r="78" spans="1:1">
      <c r="A78" s="1" t="s">
        <v>230</v>
      </c>
    </row>
    <row r="79" spans="1:1">
      <c r="A79" s="1"/>
    </row>
    <row r="80" spans="1:1">
      <c r="A80" s="1"/>
    </row>
    <row r="81" spans="1:1">
      <c r="A81" s="1"/>
    </row>
    <row r="82" spans="1:1">
      <c r="A82" s="1"/>
    </row>
    <row r="83" spans="1:1">
      <c r="A83" s="1"/>
    </row>
    <row r="84" spans="1:1">
      <c r="A84" s="1"/>
    </row>
    <row r="85" spans="1:1" ht="14.25">
      <c r="A85" s="80"/>
    </row>
    <row r="86" spans="1:1" ht="14.25">
      <c r="A86" s="80"/>
    </row>
    <row r="87" spans="1:1" ht="14.25">
      <c r="A87" s="80"/>
    </row>
    <row r="88" spans="1:1" ht="14.25">
      <c r="A88" s="80"/>
    </row>
    <row r="89" spans="1:1" ht="14.25">
      <c r="A89" s="79"/>
    </row>
    <row r="90" spans="1:1" ht="14.25">
      <c r="A90" s="80"/>
    </row>
    <row r="91" spans="1:1" ht="14.25">
      <c r="A91" s="80"/>
    </row>
    <row r="92" spans="1:1" ht="14.25">
      <c r="A92" s="80"/>
    </row>
    <row r="93" spans="1:1" ht="14.25">
      <c r="A93" s="80"/>
    </row>
    <row r="94" spans="1:1" ht="14.25">
      <c r="A94" s="80"/>
    </row>
    <row r="95" spans="1:1" ht="14.25">
      <c r="A95" s="80"/>
    </row>
    <row r="96" spans="1:1" ht="14.25">
      <c r="A96" s="79"/>
    </row>
    <row r="97" spans="1:1" ht="14.25">
      <c r="A97" s="80"/>
    </row>
    <row r="98" spans="1:1" ht="14.25">
      <c r="A98" s="79"/>
    </row>
    <row r="99" spans="1:1" ht="14.25">
      <c r="A99" s="80"/>
    </row>
    <row r="100" spans="1:1" ht="14.25">
      <c r="A100" s="80"/>
    </row>
    <row r="101" spans="1:1" ht="14.25">
      <c r="A101" s="79"/>
    </row>
    <row r="102" spans="1:1" ht="14.25">
      <c r="A102" s="79"/>
    </row>
    <row r="103" spans="1:1" ht="14.25">
      <c r="A103" s="79"/>
    </row>
    <row r="104" spans="1:1" ht="14.25">
      <c r="A104" s="79"/>
    </row>
    <row r="105" spans="1:1" ht="14.25">
      <c r="A105" s="79"/>
    </row>
    <row r="106" spans="1:1" ht="14.25">
      <c r="A106" s="79"/>
    </row>
    <row r="107" spans="1:1" ht="14.25">
      <c r="A107" s="79"/>
    </row>
    <row r="108" spans="1:1" ht="14.25">
      <c r="A108" s="79"/>
    </row>
    <row r="109" spans="1:1" ht="14.25">
      <c r="A109" s="79"/>
    </row>
    <row r="110" spans="1:1" ht="14.25">
      <c r="A110" s="79"/>
    </row>
    <row r="111" spans="1:1" ht="14.25">
      <c r="A111" s="81"/>
    </row>
  </sheetData>
  <protectedRanges>
    <protectedRange sqref="A75:A82 A113:A1048576 A11:A14 A1:A4 A17 A19:A20 A23:A24 A26:A28 A33 A43 A46 A48 A52:A55 A84:A111 B16:D16 A58 F16 B1:F15 B17:F1048576 G12:G1048576 G2 G5" name="Range1"/>
    <protectedRange sqref="I2 M2 P2:P5 R2:R20" name="Range2"/>
    <protectedRange sqref="G1 G3:G4 G6 G9" name="Range1_1"/>
  </protectedRanges>
  <mergeCells count="3">
    <mergeCell ref="H44:R44"/>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A3E4EC8B-4EF2-4B1B-9BEB-DCE40C9FE5ED}"/>
</file>

<file path=customXml/itemProps3.xml><?xml version="1.0" encoding="utf-8"?>
<ds:datastoreItem xmlns:ds="http://schemas.openxmlformats.org/officeDocument/2006/customXml" ds:itemID="{E43F32B9-C99F-4BA4-B32F-27DD57EA06EE}"/>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2026-04-09T13:10:09Z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