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193" documentId="8_{B3973F80-3911-4138-BF76-29804CA2C0FF}" xr6:coauthVersionLast="47" xr6:coauthVersionMax="47" xr10:uidLastSave="{5F85792E-31DC-4347-AED7-14AAF27396D2}"/>
  <bookViews>
    <workbookView xWindow="0" yWindow="0" windowWidth="28800" windowHeight="15480" firstSheet="2" xr2:uid="{00000000-000D-0000-FFFF-FFFF00000000}"/>
  </bookViews>
  <sheets>
    <sheet name="Degree Planning Worksheet" sheetId="1" r:id="rId1"/>
    <sheet name="Advising &amp; Policy Info" sheetId="7" r:id="rId2"/>
    <sheet name="Lists" sheetId="6" r:id="rId3"/>
  </sheets>
  <externalReferences>
    <externalReference r:id="rId4"/>
    <externalReference r:id="rId5"/>
    <externalReference r:id="rId6"/>
  </externalReferences>
  <definedNames>
    <definedName name="Early" localSheetId="1">'[1]Course Listing'!$A$1:$A$4</definedName>
    <definedName name="Early">#REF!</definedName>
    <definedName name="Experiential" localSheetId="1">'[2]Course Listing'!$A$1:$A$3</definedName>
    <definedName name="Experiential">#REF!</definedName>
    <definedName name="Falls">Lists!$T$2:$T$9</definedName>
    <definedName name="future_terms">Lists!$N$2:$N$21</definedName>
    <definedName name="Law">'[3]Course Listing'!$A$1:$A$3</definedName>
    <definedName name="MathOption">#REF!</definedName>
    <definedName name="Option">#REF!</definedName>
    <definedName name="OtherOption">#REF!</definedName>
    <definedName name="_xlnm.Print_Area" localSheetId="0">'Degree Planning Worksheet'!$C$3:$K$71</definedName>
    <definedName name="Recent" localSheetId="1">'[1]Course Listing'!$A$6:$A$9</definedName>
    <definedName name="Recent">#REF!</definedName>
    <definedName name="Terms">Lists!$J$2:$J$40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1" l="1"/>
  <c r="H1" i="1" l="1"/>
  <c r="I2" i="6" l="1"/>
  <c r="J31" i="6" s="1"/>
  <c r="M2" i="6"/>
  <c r="K5" i="1"/>
  <c r="K4" i="1"/>
  <c r="K3" i="1"/>
  <c r="J34" i="6" l="1"/>
  <c r="J33" i="6"/>
  <c r="J19" i="6"/>
  <c r="J20" i="6"/>
  <c r="J32" i="6"/>
  <c r="J35" i="6"/>
  <c r="J36" i="6"/>
  <c r="L5" i="1"/>
  <c r="L2" i="1"/>
  <c r="J37" i="6"/>
  <c r="J38" i="6"/>
  <c r="X5" i="6"/>
  <c r="N5" i="6"/>
  <c r="N6" i="6"/>
  <c r="N7" i="6"/>
  <c r="N8" i="6"/>
  <c r="N9" i="6"/>
  <c r="N10" i="6"/>
  <c r="AA5" i="6"/>
  <c r="AA6" i="6"/>
  <c r="AA2" i="6"/>
  <c r="U9" i="6"/>
  <c r="J13" i="6"/>
  <c r="W3" i="6"/>
  <c r="J15" i="6"/>
  <c r="J16" i="6"/>
  <c r="Z6" i="6"/>
  <c r="U3" i="6"/>
  <c r="J39" i="6"/>
  <c r="N3" i="6"/>
  <c r="J40" i="6"/>
  <c r="N2" i="6"/>
  <c r="T2" i="6"/>
  <c r="J11" i="6"/>
  <c r="U2" i="6"/>
  <c r="J12" i="6"/>
  <c r="U8" i="6"/>
  <c r="J14" i="6"/>
  <c r="Z2" i="6"/>
  <c r="J17" i="6"/>
  <c r="Z5" i="6"/>
  <c r="X2" i="6"/>
  <c r="W5" i="6"/>
  <c r="U7" i="6"/>
  <c r="U5" i="6"/>
  <c r="J18" i="6"/>
  <c r="Z3" i="6"/>
  <c r="X3" i="6"/>
  <c r="N19" i="6"/>
  <c r="J2" i="6"/>
  <c r="J23" i="6"/>
  <c r="T9" i="6"/>
  <c r="N18" i="6"/>
  <c r="J3" i="6"/>
  <c r="J24" i="6"/>
  <c r="T8" i="6"/>
  <c r="N17" i="6"/>
  <c r="J5" i="6"/>
  <c r="J26" i="6"/>
  <c r="T7" i="6"/>
  <c r="N16" i="6"/>
  <c r="U6" i="6"/>
  <c r="J27" i="6"/>
  <c r="N15" i="6"/>
  <c r="J28" i="6"/>
  <c r="N14" i="6"/>
  <c r="J8" i="6"/>
  <c r="J29" i="6"/>
  <c r="N13" i="6"/>
  <c r="J9" i="6"/>
  <c r="J30" i="6"/>
  <c r="W2" i="6"/>
  <c r="N12" i="6"/>
  <c r="X6" i="6"/>
  <c r="AA3" i="6"/>
  <c r="J21" i="6"/>
  <c r="N20" i="6"/>
  <c r="J22" i="6"/>
  <c r="J6" i="6"/>
  <c r="T6" i="6"/>
  <c r="J7" i="6"/>
  <c r="T5" i="6"/>
  <c r="T3" i="6"/>
  <c r="J10" i="6"/>
  <c r="W6" i="6"/>
  <c r="N11"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<sst xmlns="http://schemas.openxmlformats.org/spreadsheetml/2006/main" count="330" uniqueCount="195">
  <si>
    <t>B.A. in Global French Studies</t>
  </si>
  <si>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</si>
  <si>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</si>
  <si>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</si>
  <si>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</si>
  <si>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</si>
  <si>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</si>
  <si>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</si>
  <si>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</si>
  <si>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</si>
  <si>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</si>
  <si>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</si>
  <si>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</si>
  <si>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</si>
  <si>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</si>
  <si>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rPr>
        <b/>
        <sz val="16"/>
        <color rgb="FFFFFFFF"/>
        <rFont val="Arial"/>
        <family val="2"/>
      </rPr>
      <t>Course Requirements</t>
    </r>
    <r>
      <rPr>
        <b/>
        <sz val="16"/>
        <color rgb="FFE26B0A"/>
        <rFont val="Arial"/>
        <family val="2"/>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</si>
  <si>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</si>
  <si>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</si>
  <si>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</si>
  <si>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</si>
  <si>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</si>
  <si>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</si>
  <si>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</si>
  <si>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</si>
  <si>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</si>
  <si>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</si>
  <si>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</si>
  <si>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</si>
  <si>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</si>
  <si>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</si>
  <si>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</si>
  <si>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Course type CCX, registered internship, or completion of the GPS Program</t>
  </si>
  <si>
    <t>Select grade</t>
  </si>
  <si>
    <t>???</t>
  </si>
  <si>
    <r>
      <t>Research, Interpretation and Writing</t>
    </r>
    <r>
      <rPr>
        <sz val="11"/>
        <color rgb="FF000000"/>
        <rFont val="Arial"/>
        <family val="2"/>
      </rPr>
      <t xml:space="preserve"> (CCE)                                                 </t>
    </r>
  </si>
  <si>
    <r>
      <t xml:space="preserve">EN1010: College Writing </t>
    </r>
    <r>
      <rPr>
        <sz val="11"/>
        <color theme="9" tint="-0.249977111117893"/>
        <rFont val="Arial"/>
        <family val="2"/>
      </rPr>
      <t>(EN1000 or placement)</t>
    </r>
  </si>
  <si>
    <r>
      <rPr>
        <sz val="11"/>
        <color rgb="FF000000"/>
        <rFont val="Arial"/>
        <family val="2"/>
      </rPr>
      <t xml:space="preserve">EN2020CCE: Writing &amp; Criticism </t>
    </r>
    <r>
      <rPr>
        <sz val="11"/>
        <color rgb="FFE26B0A"/>
        <rFont val="Arial"/>
        <family val="2"/>
      </rPr>
      <t>(EN1010 or placement)</t>
    </r>
  </si>
  <si>
    <t>Digital Literacy and Communication (CCD)</t>
  </si>
  <si>
    <t>Course type CCD</t>
  </si>
  <si>
    <t>Quantitative Reasoning (CCM)</t>
  </si>
  <si>
    <t>Course type CCM</t>
  </si>
  <si>
    <t xml:space="preserve">CCM Math Placement </t>
  </si>
  <si>
    <t>- Select Math Placement  -</t>
  </si>
  <si>
    <t>Core Curriculum Math (CCM) requirement waived?</t>
  </si>
  <si>
    <t>select one option from the dropdown list</t>
  </si>
  <si>
    <t>Experimental Reasoning (CCS)</t>
  </si>
  <si>
    <t>Any course coded CCS (must enroll in 4CR lecture AND associated 0CR lab)</t>
  </si>
  <si>
    <t>Expression française (FR)</t>
  </si>
  <si>
    <t xml:space="preserve">FR1100: Elementary French Language and Culture </t>
  </si>
  <si>
    <r>
      <rPr>
        <sz val="11"/>
        <color rgb="FF000000"/>
        <rFont val="Arial"/>
        <family val="2"/>
      </rPr>
      <t xml:space="preserve">FR1200CCF: Elementary French Language and Culture II </t>
    </r>
    <r>
      <rPr>
        <sz val="11"/>
        <color rgb="FFE26B0A"/>
        <rFont val="Arial"/>
        <family val="2"/>
      </rPr>
      <t>(FR1100 or placement)</t>
    </r>
  </si>
  <si>
    <r>
      <t xml:space="preserve">Major Requirements </t>
    </r>
    <r>
      <rPr>
        <sz val="14"/>
        <color rgb="FF000000"/>
        <rFont val="Arial"/>
        <family val="2"/>
      </rPr>
      <t>(44 credits, Minimum Grade C-)</t>
    </r>
  </si>
  <si>
    <r>
      <rPr>
        <sz val="10"/>
        <color rgb="FF000000"/>
        <rFont val="Arial"/>
        <family val="2"/>
      </rPr>
      <t xml:space="preserve">Note that  core courses in </t>
    </r>
    <r>
      <rPr>
        <b/>
        <sz val="10"/>
        <color rgb="FFFF0000"/>
        <rFont val="Arial"/>
        <family val="2"/>
      </rPr>
      <t>bolded red</t>
    </r>
    <r>
      <rPr>
        <sz val="10"/>
        <color rgb="FF000000"/>
        <rFont val="Arial"/>
        <family val="2"/>
      </rPr>
      <t xml:space="preserve"> are not offered every semester - please check both the second tab of this worksheet and the Course Catalog for further information</t>
    </r>
  </si>
  <si>
    <r>
      <rPr>
        <b/>
        <sz val="11"/>
        <color rgb="FFFF0000"/>
        <rFont val="Arial"/>
      </rPr>
      <t xml:space="preserve">FR2001CCI: Introduction to Global French Studies </t>
    </r>
    <r>
      <rPr>
        <sz val="11"/>
        <color rgb="FFE26B0A"/>
        <rFont val="Arial"/>
      </rPr>
      <t>(FR2100)</t>
    </r>
  </si>
  <si>
    <r>
      <rPr>
        <b/>
        <sz val="11"/>
        <color rgb="FFFF0000"/>
        <rFont val="Arial"/>
      </rPr>
      <t>FR2060CCI: Intro to Linguistics / à la Linguistique</t>
    </r>
    <r>
      <rPr>
        <sz val="11"/>
        <color rgb="FFE26B0A"/>
        <rFont val="Arial"/>
      </rPr>
      <t xml:space="preserve"> (FR1300)</t>
    </r>
  </si>
  <si>
    <r>
      <t>FR2400CCR: Writing in French</t>
    </r>
    <r>
      <rPr>
        <sz val="11"/>
        <color rgb="FFE26B0A"/>
        <rFont val="Arial"/>
        <family val="2"/>
      </rPr>
      <t xml:space="preserve"> (FR2100)</t>
    </r>
  </si>
  <si>
    <t>FR2046CCD or FR2102</t>
  </si>
  <si>
    <t>Intermediate Course</t>
  </si>
  <si>
    <t>Advanced Course</t>
  </si>
  <si>
    <t>Major Elective</t>
  </si>
  <si>
    <r>
      <t>FR4095CCC: Senior Project in Global French Studies</t>
    </r>
    <r>
      <rPr>
        <sz val="11"/>
        <color theme="9" tint="-0.249977111117893"/>
        <rFont val="Arial"/>
        <family val="2"/>
      </rPr>
      <t xml:space="preserve"> (senior + FR2400CCR)</t>
    </r>
  </si>
  <si>
    <t>Open Electives / Minor</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</si>
  <si>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</si>
  <si>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</si>
  <si>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</si>
  <si>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</si>
  <si>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</si>
  <si>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</si>
  <si>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</si>
  <si>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</si>
  <si>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Global French Studies - Advising Information</t>
  </si>
  <si>
    <r>
      <rPr>
        <b/>
        <sz val="10"/>
        <color rgb="FF000000"/>
        <rFont val="Arial"/>
        <family val="2"/>
      </rPr>
      <t>Departmental Honors :</t>
    </r>
    <r>
      <rPr>
        <sz val="10"/>
        <color rgb="FF000000"/>
        <rFont val="Arial"/>
        <family val="2"/>
      </rPr>
      <t xml:space="preserve">  Students may earn honors if they have at least a 3.7 GPA in in courses in the </t>
    </r>
    <r>
      <rPr>
        <b/>
        <sz val="10"/>
        <color rgb="FFFF0000"/>
        <rFont val="Arial"/>
        <family val="2"/>
      </rPr>
      <t>Global French Studies</t>
    </r>
    <r>
      <rPr>
        <sz val="10"/>
        <color rgb="FF000000"/>
        <rFont val="Arial"/>
        <family val="2"/>
      </rPr>
      <t xml:space="preserve"> major taken during their junior and senior years and complete a senior thesis. Students must contact the department chair in the spring before their senior year if they are interested in honors.</t>
    </r>
  </si>
  <si>
    <t>Frequency:</t>
  </si>
  <si>
    <t>FR2001 - Introduction to Global French Studies is offered once a year, in the spring semester.</t>
  </si>
  <si>
    <t>FR2060CCI - Intro to Linguistics / à la Linguistique is offered once a year, in the spring semester.</t>
  </si>
  <si>
    <t xml:space="preserve">FR2400 - Writing in French is offered once every other year, in the fall semester. Probable next offering F27, F29. </t>
  </si>
  <si>
    <t xml:space="preserve">Sequencing: </t>
  </si>
  <si>
    <t>* French language classes up to FR1300 - French and Culture III</t>
  </si>
  <si>
    <t>* An FR21** class and an FR20** class that complements it. (Paris / Francophone world)</t>
  </si>
  <si>
    <t>* FR2001 - Introduction to Global French Studies, FR2400 - Advanced Writing in French and FR30** classes</t>
  </si>
  <si>
    <t>* Senior project</t>
  </si>
  <si>
    <t>General Academic Policy</t>
  </si>
  <si>
    <t>GLACC Requirements:</t>
  </si>
  <si>
    <r>
      <rPr>
        <b/>
        <sz val="10"/>
        <color rgb="FF000000"/>
        <rFont val="Arial"/>
        <family val="2"/>
      </rPr>
      <t xml:space="preserve">Your four Integrative Inquiry courses (course codes CCI, CCDI, CCIR, CCIM) must:
- Be in at least two different disciplines
- Be outside of the major discipline - unless you are double majoring or are completing an interdisciplinary major*
- Not count simultaneously for a major requirement, unless you are double majoring.
Integrative Inquiry and Minor Courses: Integrative Inquiry courses may double count with a student’s minor(s).
Integrative Inquiry and FirstBridge courses: FirstBridge courses count towards Integrative Inquiry regardless of the student’s major discipline. It is important to note that FirstBridge courses may not apply to a student’s major. 
Integrative Inquiry for double majors: Courses fulfilling the requirements of one major can be used to satisfy the Integrative Inquiry requirement. Integrative Inquiry courses must be in at least two different disciplines, only one of which can be a major discipline. 
Integrative Inquiry for interdisciplinary majors: Students doing an interdisciplinary major* may fulfil the Integrative Inquiry requirement with CCI coded courses taken in any discipline beyond the major requirements.
*Interdisciplinary majors: 1) Politics, Philosophy and Economics 2) History, Law, and Society 3) Gender, Sexuality, and Society 4) Environmental Studies 5) Middle East Pluralities 6) Math and Computer Science.
Students with transfer courses having been granted Integrative Inquiry (CCI) equivalency must complete at least one (1) Integrative Inquiry (CCI) course at AUP.
</t>
    </r>
    <r>
      <rPr>
        <sz val="10"/>
        <color rgb="FF000000"/>
        <rFont val="Arial"/>
        <family val="2"/>
      </rPr>
      <t xml:space="preserve">*Interdisciplinary majors: 1) Politics, Philosophy and Economics 2) History, Law, and Society 3) Gender, Sexuality, and Society 4) Environmental Studies 5) Middle East Pluralities 6) Math and Computer Science.
e. </t>
    </r>
    <r>
      <rPr>
        <b/>
        <sz val="10"/>
        <color rgb="FF000000"/>
        <rFont val="Arial"/>
        <family val="2"/>
      </rPr>
      <t xml:space="preserve">Students with transfer courses having been granted Integrative Inquiry (CCI) equivalency </t>
    </r>
    <r>
      <rPr>
        <sz val="10"/>
        <color rgb="FF000000"/>
        <rFont val="Arial"/>
        <family val="2"/>
      </rPr>
      <t xml:space="preserve">must complete at least one (1) Integrative Inquiry (CCI) course at AUP.
</t>
    </r>
  </si>
  <si>
    <r>
      <rPr>
        <b/>
        <sz val="10"/>
        <color rgb="FF000000"/>
        <rFont val="Arial"/>
        <family val="2"/>
      </rPr>
      <t>GLACC courses other than Integrative Inquiry (CCI):</t>
    </r>
    <r>
      <rPr>
        <sz val="10"/>
        <color rgb="FF000000"/>
        <rFont val="Arial"/>
        <family val="2"/>
      </rPr>
      <t xml:space="preserve"> courses that fulfill any other GLACC requirement may also be applied to majors and/or minors.</t>
    </r>
  </si>
  <si>
    <r>
      <rPr>
        <b/>
        <sz val="10"/>
        <color rgb="FF000000"/>
        <rFont val="Arial"/>
        <family val="2"/>
      </rPr>
      <t>Disciplinary Research Methods and Writing</t>
    </r>
    <r>
      <rPr>
        <sz val="10"/>
        <color rgb="FF000000"/>
        <rFont val="Arial"/>
        <family val="2"/>
      </rPr>
      <t xml:space="preserve"> (CCR) course -and- </t>
    </r>
    <r>
      <rPr>
        <b/>
        <sz val="10"/>
        <color rgb="FF000000"/>
        <rFont val="Arial"/>
        <family val="2"/>
      </rPr>
      <t>AUP Capstone</t>
    </r>
    <r>
      <rPr>
        <sz val="10"/>
        <color rgb="FF000000"/>
        <rFont val="Arial"/>
        <family val="2"/>
      </rPr>
      <t xml:space="preserve"> (CCC) course:  Students with </t>
    </r>
    <r>
      <rPr>
        <b/>
        <sz val="10"/>
        <color rgb="FF000000"/>
        <rFont val="Arial"/>
        <family val="2"/>
      </rPr>
      <t>two majors</t>
    </r>
    <r>
      <rPr>
        <sz val="10"/>
        <color rgb="FF000000"/>
        <rFont val="Arial"/>
        <family val="2"/>
      </rPr>
      <t xml:space="preserve"> must complete the CCR and CCC course for </t>
    </r>
    <r>
      <rPr>
        <b/>
        <sz val="10"/>
        <color rgb="FF000000"/>
        <rFont val="Arial"/>
        <family val="2"/>
      </rPr>
      <t>each major</t>
    </r>
    <r>
      <rPr>
        <sz val="10"/>
        <color rgb="FF000000"/>
        <rFont val="Arial"/>
        <family val="2"/>
      </rPr>
      <t>.</t>
    </r>
  </si>
  <si>
    <r>
      <rPr>
        <b/>
        <sz val="10"/>
        <color rgb="FF000000"/>
        <rFont val="Arial"/>
        <family val="2"/>
      </rPr>
      <t>Courses with a double GLACC code</t>
    </r>
    <r>
      <rPr>
        <sz val="10"/>
        <color rgb="FF000000"/>
        <rFont val="Arial"/>
        <family val="2"/>
      </rPr>
      <t xml:space="preserve"> (eg. CCIX) can be used to fulfill only ONE requirement.</t>
    </r>
  </si>
  <si>
    <t>Major (&amp; Minor) Requirements:</t>
  </si>
  <si>
    <r>
      <rPr>
        <b/>
        <sz val="10"/>
        <color rgb="FF000000"/>
        <rFont val="Arial"/>
        <family val="2"/>
      </rPr>
      <t>Transfer courses :</t>
    </r>
    <r>
      <rPr>
        <sz val="10"/>
        <color rgb="FF00000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</si>
  <si>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</si>
  <si>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</si>
  <si>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</si>
  <si>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</si>
  <si>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</si>
  <si>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</si>
  <si>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</si>
  <si>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color rgb="FF000000"/>
        <rFont val="Arial"/>
        <family val="2"/>
      </rPr>
      <t xml:space="preserve">Internships: </t>
    </r>
    <r>
      <rPr>
        <sz val="10"/>
        <color rgb="FF000000"/>
        <rFont val="Arial"/>
        <family val="2"/>
      </rPr>
      <t>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</si>
  <si>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</si>
  <si>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</si>
  <si>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</si>
  <si>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</si>
  <si>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</si>
  <si>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</si>
  <si>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</si>
  <si>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</si>
  <si>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</si>
  <si>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</si>
  <si>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</si>
  <si>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</si>
  <si>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</si>
  <si>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</si>
  <si>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r>
      <t xml:space="preserve">FR2046CCD: Paris Vu Par Les Photographes </t>
    </r>
    <r>
      <rPr>
        <i/>
        <sz val="10"/>
        <rFont val="Arial"/>
        <family val="2"/>
      </rPr>
      <t>(FR1300(CCI) OR FR2100(CCI) OR CF2200(CCI))</t>
    </r>
  </si>
  <si>
    <t>Terms</t>
  </si>
  <si>
    <t>Future_terms</t>
  </si>
  <si>
    <t>Years</t>
  </si>
  <si>
    <t>Grades</t>
  </si>
  <si>
    <t>Falls</t>
  </si>
  <si>
    <t>Springs</t>
  </si>
  <si>
    <t>Even Falls</t>
  </si>
  <si>
    <t>Even Springs</t>
  </si>
  <si>
    <t>odd Falls</t>
  </si>
  <si>
    <t>OddSpring</t>
  </si>
  <si>
    <t>FR2102: FRENCH IV - 1954 IN PARIS: A ROLE-PLAYING SIMULATION (FR1300ICCI))</t>
  </si>
  <si>
    <t>Placed MA1005 or MA0900 (waiver test)</t>
  </si>
  <si>
    <t>start with</t>
  </si>
  <si>
    <t>1st Year</t>
  </si>
  <si>
    <t>A</t>
  </si>
  <si>
    <t>CCM Equivalency with transfer credits</t>
  </si>
  <si>
    <t>2nd Year</t>
  </si>
  <si>
    <t>A-</t>
  </si>
  <si>
    <t>FR2034CCI: Francophone Culture in Shorts</t>
  </si>
  <si>
    <r>
      <t xml:space="preserve">CL/FR2094: French Fiction Now: Traduire Le Roman Francais Contemp. </t>
    </r>
    <r>
      <rPr>
        <i/>
        <sz val="10"/>
        <rFont val="Arial"/>
        <family val="2"/>
      </rPr>
      <t>(FR1300CCI OR FR2100CCI OR CF2200CCI)</t>
    </r>
  </si>
  <si>
    <t>Placed into MA0900 (Algebra test)</t>
  </si>
  <si>
    <t>3rd Year</t>
  </si>
  <si>
    <t>B+</t>
  </si>
  <si>
    <t>FR2101:FRENCH IV - CRIMES AND SOCIETY: THE MAJOR CASES THAT CHANGED FRANCE(FR1300(CCI))</t>
  </si>
  <si>
    <t>Placed into MA1020CCM Stats (Algebra test)</t>
  </si>
  <si>
    <t>4th Year</t>
  </si>
  <si>
    <t>B</t>
  </si>
  <si>
    <t>FR2103CCI: French IV - Francophone Identities and Cultures on Screen (FR1300(CCI))</t>
  </si>
  <si>
    <t>Placed into MA1020CCM Stats or MA1025CCM Precalc (Algebra test)</t>
  </si>
  <si>
    <t>B-</t>
  </si>
  <si>
    <r>
      <rPr>
        <sz val="10"/>
        <color rgb="FF000000"/>
        <rFont val="Arial"/>
      </rPr>
      <t xml:space="preserve">FR2104: French IV: Stories of Migration </t>
    </r>
    <r>
      <rPr>
        <i/>
        <sz val="10"/>
        <color rgb="FF000000"/>
        <rFont val="Arial"/>
      </rPr>
      <t>(FR1300[CCI])</t>
    </r>
  </si>
  <si>
    <t>Placed into MA1030CCM Calc (Precalc test)</t>
  </si>
  <si>
    <t>C+</t>
  </si>
  <si>
    <t>Precalc test not validated - must take algebra test</t>
  </si>
  <si>
    <t>C</t>
  </si>
  <si>
    <r>
      <t xml:space="preserve">FR3011: French Film &amp; Fiction Now </t>
    </r>
    <r>
      <rPr>
        <i/>
        <sz val="10"/>
        <rFont val="Arial"/>
        <family val="2"/>
      </rPr>
      <t>(FR1300CCI OR FR2100CCI OR CF2200CCI)</t>
    </r>
  </si>
  <si>
    <t>MUST TAKE WAIVER TEST!!!</t>
  </si>
  <si>
    <t>C-</t>
  </si>
  <si>
    <r>
      <rPr>
        <sz val="10"/>
        <color rgb="FF000000"/>
        <rFont val="Arial"/>
        <family val="2"/>
      </rPr>
      <t xml:space="preserve">FR3028CCI: French for International Affairs </t>
    </r>
    <r>
      <rPr>
        <i/>
        <sz val="10"/>
        <color rgb="FF000000"/>
        <rFont val="Arial"/>
        <family val="2"/>
      </rPr>
      <t>(FR2100(CCI) OR FR2200(CCI))</t>
    </r>
  </si>
  <si>
    <t>D+</t>
  </si>
  <si>
    <t>FR3029: Dissident Histories From the Francophone World (FR2100(CCI))</t>
  </si>
  <si>
    <t>Yes</t>
  </si>
  <si>
    <t>D</t>
  </si>
  <si>
    <t>FR3052CCI: (De)Colonial Narratives in French (FR2100(CCI))</t>
  </si>
  <si>
    <t>No - must take math</t>
  </si>
  <si>
    <t>D-</t>
  </si>
  <si>
    <r>
      <t xml:space="preserve">FM/FR3086CCI: French Cinema: La Nouvelle Vague </t>
    </r>
    <r>
      <rPr>
        <i/>
        <sz val="10"/>
        <rFont val="Arial"/>
        <family val="2"/>
      </rPr>
      <t>(FR2100(CCI) OR FR2200(CCI))</t>
    </r>
  </si>
  <si>
    <t>F</t>
  </si>
  <si>
    <t>FR3091: Topics in French OR LI3091: Topics in Linguistics</t>
  </si>
  <si>
    <t>AP</t>
  </si>
  <si>
    <t>NA</t>
  </si>
  <si>
    <t>CR</t>
  </si>
  <si>
    <t xml:space="preserve"> - MAJOR ELECTIVES - </t>
  </si>
  <si>
    <t>NC</t>
  </si>
  <si>
    <t>AH2000CCI: Paris Throuh Its Architecture I</t>
  </si>
  <si>
    <t>N/A</t>
  </si>
  <si>
    <t>CM2022: Paris Fashion Histories &amp; Geographies</t>
  </si>
  <si>
    <t>W</t>
  </si>
  <si>
    <r>
      <t xml:space="preserve">FR2075: Theater in Paris </t>
    </r>
    <r>
      <rPr>
        <i/>
        <sz val="10"/>
        <rFont val="Arial"/>
        <family val="2"/>
      </rPr>
      <t>(FR1200CCF OR FR1300CCI OR FR2100CCI OR FR2200CCI)</t>
    </r>
  </si>
  <si>
    <t>&gt; 6 years</t>
  </si>
  <si>
    <t>AU</t>
  </si>
  <si>
    <t>FR2077: Acting in French (FR1300CCI or FR2100CCI or FR2200CCI)</t>
  </si>
  <si>
    <r>
      <t xml:space="preserve">FR2100CCI: French and Culture IV </t>
    </r>
    <r>
      <rPr>
        <i/>
        <sz val="10"/>
        <rFont val="Arial"/>
        <family val="2"/>
      </rPr>
      <t>(FR1300(CCI) OR FR2100(CCI))</t>
    </r>
  </si>
  <si>
    <r>
      <t xml:space="preserve">FR2200CCI: French and Culture V </t>
    </r>
    <r>
      <rPr>
        <i/>
        <sz val="10"/>
        <rFont val="Arial"/>
        <family val="2"/>
      </rPr>
      <t>(FR2100(CCI) OR FR2200(CCI))</t>
    </r>
  </si>
  <si>
    <r>
      <rPr>
        <sz val="10"/>
        <color rgb="FF000000"/>
        <rFont val="Arial"/>
        <family val="2"/>
      </rPr>
      <t>FR3012: Francophone Culture in Shorts</t>
    </r>
    <r>
      <rPr>
        <i/>
        <sz val="10"/>
        <color rgb="FF000000"/>
        <rFont val="Arial"/>
        <family val="2"/>
      </rPr>
      <t xml:space="preserve"> (FR2100, FR2101, FR2102, FR2103 or equivalent)</t>
    </r>
  </si>
  <si>
    <t>FR3025: Cross-Cultural Testimonies of Violence</t>
  </si>
  <si>
    <r>
      <t xml:space="preserve">FR3028: French for International Affairs </t>
    </r>
    <r>
      <rPr>
        <i/>
        <sz val="10"/>
        <rFont val="Arial"/>
        <family val="2"/>
      </rPr>
      <t>(FR2100(CCI) OR FR2200(CCI))</t>
    </r>
  </si>
  <si>
    <t>FR3029CCI: Dissident Histories From the Francophone World (FR2100(CCI))</t>
  </si>
  <si>
    <r>
      <t xml:space="preserve">FR3032: The Monstrous and Fabulous Renaissance </t>
    </r>
    <r>
      <rPr>
        <i/>
        <sz val="10"/>
        <rFont val="Arial"/>
        <family val="2"/>
      </rPr>
      <t>(FR1200(CCF) OR FR1300(CCI) OR FR2100(CCI) OR FR2200(CCI))</t>
    </r>
  </si>
  <si>
    <r>
      <t xml:space="preserve">CL/FR3046: Two French Classics </t>
    </r>
    <r>
      <rPr>
        <i/>
        <sz val="10"/>
        <rFont val="Arial"/>
        <family val="2"/>
      </rPr>
      <t>(FR2100CCI OR FR2200CCI)</t>
    </r>
  </si>
  <si>
    <t>FR3052: (De)Colonial Narratives in French (FR2100(CCI))</t>
  </si>
  <si>
    <t>FR3059: Romantic Lit and Its Discontents: Flaubert, Sand, Baudelaire</t>
  </si>
  <si>
    <t>FM3076: Arab and African Cinema</t>
  </si>
  <si>
    <t>CL3081: Post-Colonial Lit. &amp; Theory</t>
  </si>
  <si>
    <t>CL3082CCI: Proust &amp; The Arts</t>
  </si>
  <si>
    <r>
      <t xml:space="preserve">FM/FR3087: Paris Cinema </t>
    </r>
    <r>
      <rPr>
        <i/>
        <sz val="10"/>
        <rFont val="Arial"/>
        <family val="2"/>
      </rPr>
      <t>(FR1200CCF OR FR1300CCI OR FR2100CCI OR FR2200CCI)</t>
    </r>
  </si>
  <si>
    <t>FR3098CCX: Internship</t>
  </si>
  <si>
    <t xml:space="preserve"> - ELEMENTARY &amp; INTERMEDIATE FR LANGUAGE COURSES (only 2 may count) - </t>
  </si>
  <si>
    <t>FR1100: French and Culture I</t>
  </si>
  <si>
    <r>
      <t xml:space="preserve">FR1200CCF: French and Culture II </t>
    </r>
    <r>
      <rPr>
        <i/>
        <sz val="10"/>
        <rFont val="Arial"/>
        <family val="2"/>
      </rPr>
      <t>(FR1100)</t>
    </r>
  </si>
  <si>
    <r>
      <t xml:space="preserve">FR1300CCI: French and Culture III </t>
    </r>
    <r>
      <rPr>
        <i/>
        <sz val="10"/>
        <rFont val="Arial"/>
        <family val="2"/>
      </rPr>
      <t>(FR1200(CCF))</t>
    </r>
  </si>
  <si>
    <t>Do not change values in gray cells</t>
  </si>
  <si>
    <r>
      <t xml:space="preserve">FR1400: Intermediate Grammar and Writing </t>
    </r>
    <r>
      <rPr>
        <i/>
        <sz val="10"/>
        <rFont val="Arial"/>
        <family val="2"/>
      </rPr>
      <t>(FR1300(CCI))</t>
    </r>
  </si>
  <si>
    <t>FR1500CCF: Accelerated Elementary French and Culture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</si>
</sst>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sz val="11"/>
      <color theme="9" tint="-0.249977111117893"/>
      <name val="Arial"/>
      <family val="2"/>
    </font>
    <font>
      <b/>
      <sz val="9"/>
      <name val="Arial"/>
      <family val="2"/>
    </font>
    <font>
      <b/>
      <sz val="10"/>
      <color rgb="FFFFFFFF"/>
      <name val="Arial"/>
      <family val="2"/>
    </font>
    <font>
      <sz val="10"/>
      <color rgb="FFFFFFFF"/>
      <name val="Arial"/>
      <family val="2"/>
    </font>
    <font>
      <sz val="14"/>
      <color rgb="FF000000"/>
      <name val="Arial"/>
      <family val="2"/>
    </font>
    <font>
      <sz val="18"/>
      <color rgb="FFFF0000"/>
      <name val="Arial"/>
      <family val="2"/>
    </font>
    <font>
      <sz val="10"/>
      <color theme="1" tint="0.499984740745262"/>
      <name val="Arial"/>
      <family val="2"/>
    </font>
    <font>
      <sz val="10"/>
      <color rgb="FF000000"/>
      <name val="Arial"/>
      <family val="2"/>
    </font>
    <font>
      <u/>
      <sz val="10"/>
      <color theme="10"/>
      <name val="Arial"/>
      <family val="2"/>
    </font>
    <font>
      <sz val="11"/>
      <color theme="3"/>
      <name val="Arial"/>
      <family val="2"/>
    </font>
    <font>
      <b/>
      <sz val="28"/>
      <name val="Arial"/>
      <family val="2"/>
    </font>
    <font>
      <u/>
      <sz val="14"/>
      <color theme="10"/>
      <name val="Arial"/>
      <family val="2"/>
    </font>
    <font>
      <u/>
      <sz val="11"/>
      <color rgb="FF000000"/>
      <name val="Arial"/>
      <family val="2"/>
    </font>
    <font>
      <b/>
      <sz val="14"/>
      <color rgb="FF000000"/>
      <name val="Arial"/>
      <family val="2"/>
    </font>
    <font>
      <b/>
      <sz val="16"/>
      <name val="Arial"/>
      <family val="2"/>
    </font>
    <font>
      <b/>
      <sz val="10"/>
      <color rgb="FF000000"/>
      <name val="Arial"/>
      <family val="2"/>
    </font>
    <font>
      <b/>
      <sz val="10"/>
      <color rgb="FFFF0000"/>
      <name val="Arial"/>
      <family val="2"/>
    </font>
    <font>
      <b/>
      <sz val="11"/>
      <color rgb="FFFF0000"/>
      <name val="Arial"/>
      <family val="2"/>
    </font>
    <font>
      <b/>
      <sz val="9"/>
      <color rgb="FFFF0000"/>
      <name val="Arial"/>
      <family val="2"/>
    </font>
    <font>
      <sz val="11"/>
      <color rgb="FFE26B0A"/>
      <name val="Arial"/>
      <family val="2"/>
    </font>
    <font>
      <i/>
      <sz val="10"/>
      <color rgb="FF000000"/>
      <name val="Arial"/>
      <family val="2"/>
    </font>
    <font>
      <b/>
      <sz val="16"/>
      <color rgb="FFFFFFFF"/>
      <name val="Arial"/>
      <family val="2"/>
    </font>
    <font>
      <b/>
      <sz val="16"/>
      <color rgb="FFE26B0A"/>
      <name val="Arial"/>
      <family val="2"/>
    </font>
    <font>
      <b/>
      <sz val="16"/>
      <color theme="0"/>
      <name val="Arial"/>
      <family val="2"/>
    </font>
    <font>
      <sz val="9"/>
      <color theme="5" tint="-0.249977111117893"/>
      <name val="Arial"/>
      <family val="2"/>
    </font>
    <font>
      <b/>
      <sz val="11"/>
      <color rgb="FFFF0000"/>
      <name val="Arial"/>
    </font>
    <font>
      <sz val="11"/>
      <color rgb="FFE26B0A"/>
      <name val="Arial"/>
    </font>
    <font>
      <sz val="10"/>
      <color rgb="FF000000"/>
      <name val="Arial"/>
    </font>
    <font>
      <i/>
      <sz val="10"/>
      <color rgb="FF000000"/>
      <name val="Arial"/>
    </font>
  </fonts>
  <fills count="2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CCC0DA"/>
        <bgColor rgb="FF000000"/>
      </patternFill>
    </fill>
    <fill>
      <patternFill patternType="solid">
        <fgColor rgb="FFE4DFEC"/>
        <bgColor rgb="FF000000"/>
      </patternFill>
    </fill>
    <fill>
      <patternFill patternType="solid">
        <fgColor theme="9" tint="0.79998168889431442"/>
        <bgColor indexed="64"/>
      </patternFill>
    </fill>
    <fill>
      <patternFill patternType="solid">
        <fgColor theme="9" tint="0.39997558519241921"/>
        <bgColor indexed="64"/>
      </patternFill>
    </fill>
  </fills>
  <borders count="11">
    <border>
      <left/>
      <right/>
      <top/>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thin">
        <color rgb="FF000000"/>
      </bottom>
      <diagonal/>
    </border>
  </borders>
  <cellStyleXfs count="2">
    <xf numFmtId="0" fontId="0" fillId="0" borderId="0"/>
    <xf numFmtId="0" fontId="30" fillId="0" borderId="0" applyNumberFormat="0" applyFill="0" applyBorder="0" applyAlignment="0" applyProtection="0"/>
  </cellStyleXfs>
  <cellXfs count="177">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1" xfId="0" applyFont="1" applyFill="1" applyBorder="1" applyAlignment="1">
      <alignment horizontal="center" vertical="center"/>
    </xf>
    <xf numFmtId="0" fontId="6" fillId="13" borderId="0" xfId="0" applyFont="1" applyFill="1" applyAlignment="1">
      <alignment horizontal="right" vertical="center"/>
    </xf>
    <xf numFmtId="0" fontId="6" fillId="13" borderId="1"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0" fillId="4" borderId="2" xfId="0" applyFont="1" applyFill="1" applyBorder="1" applyAlignment="1">
      <alignment horizontal="left" vertical="center"/>
    </xf>
    <xf numFmtId="0" fontId="5" fillId="4" borderId="2" xfId="0" applyFont="1" applyFill="1" applyBorder="1" applyAlignment="1">
      <alignment horizontal="left" vertical="center" wrapText="1"/>
    </xf>
    <xf numFmtId="0" fontId="20" fillId="15" borderId="3" xfId="0" applyFont="1" applyFill="1" applyBorder="1" applyAlignment="1">
      <alignment horizontal="left" vertical="center"/>
    </xf>
    <xf numFmtId="0" fontId="5" fillId="15" borderId="3" xfId="0" applyFont="1" applyFill="1" applyBorder="1" applyAlignment="1">
      <alignment horizontal="left" vertical="center" wrapText="1"/>
    </xf>
    <xf numFmtId="0" fontId="5" fillId="15" borderId="3" xfId="0" applyFont="1" applyFill="1" applyBorder="1" applyAlignment="1">
      <alignment horizontal="center" vertical="center" wrapText="1"/>
    </xf>
    <xf numFmtId="0" fontId="5" fillId="15" borderId="3"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3"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4" xfId="0" applyFont="1" applyFill="1" applyBorder="1" applyAlignment="1">
      <alignment vertical="center"/>
    </xf>
    <xf numFmtId="0" fontId="5" fillId="14" borderId="4" xfId="0" applyFont="1" applyFill="1" applyBorder="1" applyAlignment="1">
      <alignment horizontal="center" vertical="center"/>
    </xf>
    <xf numFmtId="0" fontId="16" fillId="9" borderId="0" xfId="0" applyFont="1" applyFill="1" applyAlignment="1">
      <alignment horizontal="left" vertical="center"/>
    </xf>
    <xf numFmtId="0" fontId="28" fillId="10" borderId="0" xfId="0" applyFont="1" applyFill="1"/>
    <xf numFmtId="0" fontId="28" fillId="0" borderId="0" xfId="0" applyFont="1"/>
    <xf numFmtId="0" fontId="0" fillId="0" borderId="0" xfId="0" applyAlignment="1">
      <alignment horizontal="right"/>
    </xf>
    <xf numFmtId="0" fontId="1" fillId="0" borderId="0" xfId="0" applyFont="1" applyAlignment="1">
      <alignment horizontal="center"/>
    </xf>
    <xf numFmtId="0" fontId="29" fillId="0" borderId="0" xfId="0" applyFont="1" applyAlignment="1">
      <alignment horizontal="right"/>
    </xf>
    <xf numFmtId="0" fontId="5" fillId="6" borderId="0" xfId="0" applyFont="1" applyFill="1" applyAlignment="1">
      <alignment horizontal="center" vertical="center" wrapText="1"/>
    </xf>
    <xf numFmtId="0" fontId="30" fillId="0" borderId="0" xfId="1" applyAlignment="1">
      <alignment horizontal="center" vertical="center"/>
    </xf>
    <xf numFmtId="0" fontId="33"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28" fillId="20" borderId="0" xfId="0" applyFont="1" applyFill="1" applyAlignment="1">
      <alignment horizontal="left"/>
    </xf>
    <xf numFmtId="0" fontId="35" fillId="4" borderId="2" xfId="0" applyFont="1" applyFill="1" applyBorder="1" applyAlignment="1">
      <alignment horizontal="left" vertical="center"/>
    </xf>
    <xf numFmtId="0" fontId="6" fillId="0" borderId="0" xfId="0" applyFont="1"/>
    <xf numFmtId="0" fontId="5" fillId="0" borderId="0" xfId="0" applyFont="1" applyAlignment="1" applyProtection="1">
      <alignment vertical="center"/>
      <protection hidden="1"/>
    </xf>
    <xf numFmtId="0" fontId="6" fillId="0" borderId="0" xfId="0" applyFont="1" applyAlignment="1" applyProtection="1">
      <alignment vertical="center"/>
      <protection hidden="1"/>
    </xf>
    <xf numFmtId="0" fontId="4" fillId="5" borderId="0" xfId="0" applyFont="1" applyFill="1"/>
    <xf numFmtId="0" fontId="1" fillId="0" borderId="0" xfId="0" quotePrefix="1" applyFont="1"/>
    <xf numFmtId="0" fontId="36" fillId="0" borderId="0" xfId="0" applyFont="1" applyAlignment="1">
      <alignment horizontal="left" vertical="center" wrapText="1"/>
    </xf>
    <xf numFmtId="0" fontId="0" fillId="0" borderId="0" xfId="0" applyAlignment="1">
      <alignment horizontal="left" vertical="center"/>
    </xf>
    <xf numFmtId="0" fontId="1" fillId="6" borderId="7" xfId="0" applyFont="1" applyFill="1" applyBorder="1" applyAlignment="1">
      <alignment horizontal="left" vertical="center" wrapText="1"/>
    </xf>
    <xf numFmtId="0" fontId="0" fillId="9" borderId="8" xfId="0" applyFill="1" applyBorder="1" applyAlignment="1">
      <alignment vertical="center" wrapText="1"/>
    </xf>
    <xf numFmtId="0" fontId="4" fillId="9" borderId="8" xfId="0" applyFont="1" applyFill="1" applyBorder="1" applyAlignment="1">
      <alignment vertical="center" wrapText="1"/>
    </xf>
    <xf numFmtId="0" fontId="4" fillId="9" borderId="9"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21" borderId="7" xfId="0" applyFont="1" applyFill="1" applyBorder="1" applyAlignment="1">
      <alignment horizontal="left" vertical="center" wrapText="1"/>
    </xf>
    <xf numFmtId="0" fontId="0" fillId="8" borderId="8" xfId="0" applyFill="1" applyBorder="1" applyAlignment="1">
      <alignment vertical="center" wrapText="1"/>
    </xf>
    <xf numFmtId="0" fontId="4" fillId="8" borderId="9" xfId="0" applyFont="1" applyFill="1" applyBorder="1" applyAlignment="1">
      <alignment vertical="center" wrapText="1"/>
    </xf>
    <xf numFmtId="0" fontId="1" fillId="7" borderId="7" xfId="0" applyFont="1" applyFill="1" applyBorder="1" applyAlignment="1">
      <alignment horizontal="left" vertical="center" wrapText="1"/>
    </xf>
    <xf numFmtId="0" fontId="0" fillId="10" borderId="8" xfId="0" applyFill="1" applyBorder="1" applyAlignment="1">
      <alignment vertical="center" wrapText="1"/>
    </xf>
    <xf numFmtId="0" fontId="4" fillId="10" borderId="8" xfId="0" applyFont="1" applyFill="1" applyBorder="1" applyAlignment="1">
      <alignment vertical="center" wrapText="1"/>
    </xf>
    <xf numFmtId="0" fontId="1" fillId="22" borderId="0" xfId="0" applyFont="1" applyFill="1"/>
    <xf numFmtId="0" fontId="1" fillId="23" borderId="0" xfId="0" applyFont="1" applyFill="1"/>
    <xf numFmtId="0" fontId="4" fillId="23" borderId="0" xfId="0" applyFont="1" applyFill="1" applyAlignment="1">
      <alignment wrapText="1"/>
    </xf>
    <xf numFmtId="0" fontId="0" fillId="23" borderId="0" xfId="0" applyFill="1" applyAlignment="1">
      <alignment wrapText="1"/>
    </xf>
    <xf numFmtId="0" fontId="0" fillId="23" borderId="0" xfId="0" applyFill="1"/>
    <xf numFmtId="0" fontId="37" fillId="4" borderId="0" xfId="0" applyFont="1" applyFill="1" applyAlignment="1">
      <alignment horizontal="left" vertical="center"/>
    </xf>
    <xf numFmtId="0" fontId="20" fillId="4" borderId="0" xfId="0" applyFont="1" applyFill="1" applyAlignment="1">
      <alignment horizontal="left" vertical="center"/>
    </xf>
    <xf numFmtId="0" fontId="36" fillId="24" borderId="5" xfId="0" applyFont="1" applyFill="1" applyBorder="1" applyAlignment="1">
      <alignment horizontal="left" vertical="center" wrapText="1"/>
    </xf>
    <xf numFmtId="0" fontId="0" fillId="24" borderId="6" xfId="0" applyFill="1" applyBorder="1" applyAlignment="1">
      <alignment horizontal="left" vertical="center" wrapText="1"/>
    </xf>
    <xf numFmtId="0" fontId="4" fillId="24" borderId="6" xfId="0" applyFont="1" applyFill="1" applyBorder="1" applyAlignment="1">
      <alignment horizontal="left" vertical="center" wrapText="1"/>
    </xf>
    <xf numFmtId="0" fontId="1" fillId="24" borderId="6" xfId="0" applyFont="1" applyFill="1" applyBorder="1" applyAlignment="1">
      <alignment horizontal="left" vertical="center" wrapText="1"/>
    </xf>
    <xf numFmtId="0" fontId="29" fillId="9" borderId="8" xfId="0" applyFont="1" applyFill="1" applyBorder="1" applyAlignment="1">
      <alignment vertical="center" wrapText="1"/>
    </xf>
    <xf numFmtId="0" fontId="39" fillId="4" borderId="0" xfId="0" applyFont="1" applyFill="1" applyAlignment="1">
      <alignment horizontal="left" vertical="center" wrapText="1"/>
    </xf>
    <xf numFmtId="0" fontId="39" fillId="4" borderId="0" xfId="0" applyFont="1" applyFill="1" applyAlignment="1">
      <alignment horizontal="left" vertical="center"/>
    </xf>
    <xf numFmtId="0" fontId="39" fillId="11" borderId="0" xfId="0" applyFont="1" applyFill="1" applyAlignment="1">
      <alignment horizontal="center" vertical="center"/>
    </xf>
    <xf numFmtId="0" fontId="39" fillId="0" borderId="0" xfId="0" applyFont="1" applyAlignment="1">
      <alignment vertical="center"/>
    </xf>
    <xf numFmtId="0" fontId="40" fillId="8" borderId="0" xfId="0" applyFont="1" applyFill="1" applyAlignment="1" applyProtection="1">
      <alignment horizontal="left" vertical="center"/>
      <protection locked="0"/>
    </xf>
    <xf numFmtId="0" fontId="40" fillId="8" borderId="0" xfId="0" applyFont="1" applyFill="1" applyAlignment="1" applyProtection="1">
      <alignment vertical="center"/>
      <protection locked="0"/>
    </xf>
    <xf numFmtId="0" fontId="39" fillId="8" borderId="0" xfId="0" applyFont="1" applyFill="1" applyAlignment="1">
      <alignment horizontal="center" vertical="center"/>
    </xf>
    <xf numFmtId="0" fontId="39" fillId="11" borderId="0" xfId="0" applyFont="1" applyFill="1" applyAlignment="1">
      <alignment vertical="center"/>
    </xf>
    <xf numFmtId="0" fontId="4" fillId="24" borderId="8" xfId="0" applyFont="1" applyFill="1" applyBorder="1"/>
    <xf numFmtId="0" fontId="6" fillId="4" borderId="0" xfId="0" applyFont="1" applyFill="1" applyAlignment="1">
      <alignment horizontal="left" vertical="center" wrapText="1"/>
    </xf>
    <xf numFmtId="0" fontId="6" fillId="4" borderId="0" xfId="0" applyFont="1" applyFill="1" applyAlignment="1">
      <alignment horizontal="left" vertical="center"/>
    </xf>
    <xf numFmtId="0" fontId="4" fillId="24" borderId="0" xfId="0" applyFont="1" applyFill="1"/>
    <xf numFmtId="0" fontId="4" fillId="24" borderId="10" xfId="0" applyFont="1" applyFill="1" applyBorder="1"/>
    <xf numFmtId="0" fontId="45" fillId="11" borderId="0" xfId="0" applyFont="1" applyFill="1" applyAlignment="1">
      <alignment horizontal="left" vertical="center"/>
    </xf>
    <xf numFmtId="0" fontId="29" fillId="0" borderId="0" xfId="0" applyFont="1"/>
    <xf numFmtId="0" fontId="29" fillId="24" borderId="6" xfId="0" applyFont="1" applyFill="1" applyBorder="1" applyAlignment="1">
      <alignment horizontal="left" vertical="center" wrapText="1"/>
    </xf>
    <xf numFmtId="0" fontId="29" fillId="8" borderId="8" xfId="0" applyFont="1" applyFill="1" applyBorder="1" applyAlignment="1">
      <alignment vertical="center" wrapText="1"/>
    </xf>
    <xf numFmtId="0" fontId="49" fillId="0" borderId="0" xfId="0" applyFont="1"/>
    <xf numFmtId="0" fontId="27" fillId="10" borderId="0" xfId="0" applyFont="1" applyFill="1" applyAlignment="1">
      <alignment horizontal="center"/>
    </xf>
    <xf numFmtId="0" fontId="1" fillId="5" borderId="0" xfId="0" applyFont="1" applyFill="1" applyAlignment="1">
      <alignment horizontal="center"/>
    </xf>
    <xf numFmtId="0" fontId="6" fillId="0" borderId="0" xfId="0" applyFont="1" applyAlignment="1" applyProtection="1">
      <alignment vertical="center"/>
      <protection locked="0"/>
    </xf>
    <xf numFmtId="0" fontId="8" fillId="18" borderId="0" xfId="0" applyFont="1" applyFill="1" applyAlignment="1" applyProtection="1">
      <alignment horizontal="left" vertical="center"/>
      <protection locked="0"/>
    </xf>
    <xf numFmtId="0" fontId="5" fillId="15" borderId="3" xfId="0" applyFont="1" applyFill="1" applyBorder="1" applyAlignment="1">
      <alignment horizontal="left" vertical="center"/>
    </xf>
    <xf numFmtId="0" fontId="6" fillId="8" borderId="0" xfId="0" applyFont="1" applyFill="1" applyAlignment="1">
      <alignment vertical="center" wrapText="1"/>
    </xf>
    <xf numFmtId="0" fontId="6" fillId="8" borderId="0" xfId="0" applyFont="1" applyFill="1" applyAlignment="1">
      <alignment vertical="center"/>
    </xf>
    <xf numFmtId="0" fontId="6" fillId="8" borderId="0" xfId="0" applyFont="1" applyFill="1" applyAlignment="1" applyProtection="1">
      <alignment horizontal="left"/>
      <protection locked="0"/>
    </xf>
    <xf numFmtId="0" fontId="15" fillId="8" borderId="0" xfId="0" applyFont="1" applyFill="1" applyAlignment="1">
      <alignment vertical="center" wrapText="1"/>
    </xf>
    <xf numFmtId="0" fontId="15" fillId="8" borderId="0" xfId="0" applyFont="1" applyFill="1" applyAlignment="1">
      <alignment vertical="center"/>
    </xf>
    <xf numFmtId="0" fontId="8" fillId="8" borderId="0" xfId="0" applyFont="1" applyFill="1" applyAlignment="1" applyProtection="1">
      <alignment horizontal="left"/>
      <protection locked="0"/>
    </xf>
    <xf numFmtId="0" fontId="15" fillId="0" borderId="0" xfId="0" applyFont="1" applyAlignment="1">
      <alignment vertical="center" wrapText="1"/>
    </xf>
    <xf numFmtId="0" fontId="6" fillId="0" borderId="0" xfId="0" applyFont="1" applyAlignment="1">
      <alignment horizontal="left" vertical="center"/>
    </xf>
    <xf numFmtId="0" fontId="6" fillId="0" borderId="0" xfId="0" applyFont="1" applyAlignment="1">
      <alignment vertical="center"/>
    </xf>
    <xf numFmtId="0" fontId="8" fillId="0" borderId="0" xfId="0" applyFont="1" applyAlignment="1" applyProtection="1">
      <alignment horizontal="left" vertical="center"/>
      <protection locked="0"/>
    </xf>
    <xf numFmtId="0" fontId="8" fillId="17" borderId="0" xfId="0" applyFont="1" applyFill="1" applyAlignment="1" applyProtection="1">
      <alignment horizontal="left" vertical="center"/>
      <protection locked="0"/>
    </xf>
    <xf numFmtId="0" fontId="9" fillId="9" borderId="0" xfId="0" applyFont="1" applyFill="1" applyAlignment="1">
      <alignment horizontal="left" vertical="center"/>
    </xf>
    <xf numFmtId="0" fontId="47" fillId="0" borderId="0" xfId="0" applyFont="1" applyAlignment="1">
      <alignment vertical="center" wrapText="1"/>
    </xf>
    <xf numFmtId="0" fontId="39" fillId="0" borderId="0" xfId="0" applyFont="1" applyAlignment="1">
      <alignment vertical="center"/>
    </xf>
    <xf numFmtId="0" fontId="6" fillId="0" borderId="0" xfId="0" applyFont="1" applyAlignment="1">
      <alignment vertical="center" wrapText="1"/>
    </xf>
    <xf numFmtId="0" fontId="10" fillId="0" borderId="0" xfId="0" applyFont="1" applyAlignment="1" applyProtection="1">
      <alignment horizontal="left" vertical="center"/>
      <protection locked="0"/>
    </xf>
    <xf numFmtId="0" fontId="47" fillId="0" borderId="0" xfId="0" applyFont="1" applyAlignment="1">
      <alignment vertical="center"/>
    </xf>
    <xf numFmtId="0" fontId="15" fillId="0" borderId="0" xfId="0" applyFont="1" applyAlignment="1">
      <alignment horizontal="left" vertical="center" wrapText="1"/>
    </xf>
    <xf numFmtId="0" fontId="6" fillId="0" borderId="0" xfId="0" applyFont="1" applyAlignment="1">
      <alignment horizontal="left" vertical="center" wrapText="1"/>
    </xf>
    <xf numFmtId="0" fontId="10" fillId="0" borderId="0" xfId="0" applyFont="1" applyAlignment="1">
      <alignment vertical="center" wrapText="1"/>
    </xf>
    <xf numFmtId="0" fontId="31" fillId="0" borderId="0" xfId="0" applyFont="1" applyAlignment="1">
      <alignment vertical="center" wrapText="1"/>
    </xf>
    <xf numFmtId="0" fontId="46" fillId="25" borderId="0" xfId="0" applyFont="1" applyFill="1" applyAlignment="1" applyProtection="1">
      <alignment horizontal="left" vertical="center"/>
      <protection locked="0"/>
    </xf>
    <xf numFmtId="0" fontId="8" fillId="17" borderId="0" xfId="0" applyFont="1" applyFill="1" applyAlignment="1" applyProtection="1">
      <alignment horizontal="center" vertical="center"/>
      <protection locked="0"/>
    </xf>
    <xf numFmtId="0" fontId="24" fillId="11" borderId="0" xfId="0" applyFont="1" applyFill="1" applyAlignment="1">
      <alignment horizontal="center" vertical="center" wrapText="1"/>
    </xf>
    <xf numFmtId="0" fontId="12" fillId="11" borderId="0" xfId="0" applyFont="1" applyFill="1" applyAlignment="1">
      <alignment horizontal="center" vertical="center" wrapText="1"/>
    </xf>
    <xf numFmtId="0" fontId="39" fillId="8" borderId="0" xfId="0" applyFont="1" applyFill="1" applyAlignment="1" applyProtection="1">
      <alignment horizontal="left" vertical="center"/>
      <protection locked="0"/>
    </xf>
    <xf numFmtId="0" fontId="9" fillId="9" borderId="0" xfId="0" applyFont="1" applyFill="1" applyAlignment="1">
      <alignment vertical="center"/>
    </xf>
    <xf numFmtId="0" fontId="7" fillId="11" borderId="0" xfId="0" applyFont="1" applyFill="1" applyAlignment="1">
      <alignment horizontal="center" vertical="center"/>
    </xf>
    <xf numFmtId="0" fontId="39" fillId="8" borderId="0" xfId="0" applyFont="1" applyFill="1" applyAlignment="1" applyProtection="1">
      <alignment horizontal="left"/>
      <protection locked="0"/>
    </xf>
    <xf numFmtId="0" fontId="30" fillId="12" borderId="0" xfId="1" applyFill="1" applyAlignment="1">
      <alignment horizontal="center" vertical="center"/>
    </xf>
    <xf numFmtId="0" fontId="8" fillId="2" borderId="0" xfId="0" applyFont="1" applyFill="1" applyAlignment="1" applyProtection="1">
      <alignment horizontal="center" vertical="center"/>
      <protection locked="0"/>
    </xf>
    <xf numFmtId="0" fontId="5" fillId="14" borderId="4" xfId="0" applyFont="1" applyFill="1" applyBorder="1" applyAlignment="1">
      <alignment horizontal="left" vertical="center"/>
    </xf>
    <xf numFmtId="0" fontId="32" fillId="19" borderId="0" xfId="0" applyFont="1" applyFill="1" applyAlignment="1">
      <alignment horizontal="center" vertical="center"/>
    </xf>
    <xf numFmtId="0" fontId="11" fillId="3" borderId="0" xfId="0" applyFont="1" applyFill="1" applyAlignment="1">
      <alignment horizontal="center" vertical="center" wrapText="1"/>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4" fillId="13" borderId="0" xfId="0" applyFont="1" applyFill="1" applyAlignment="1">
      <alignment horizontal="center" vertical="center" wrapText="1"/>
    </xf>
    <xf numFmtId="0" fontId="6" fillId="3" borderId="0" xfId="0" applyFont="1" applyFill="1" applyAlignment="1">
      <alignment horizontal="center" vertical="center"/>
    </xf>
    <xf numFmtId="0" fontId="10" fillId="0" borderId="0" xfId="0" applyFont="1" applyAlignment="1" applyProtection="1">
      <alignment vertical="center"/>
      <protection locked="0"/>
    </xf>
    <xf numFmtId="0" fontId="5" fillId="13" borderId="0" xfId="0" applyFont="1" applyFill="1" applyAlignment="1">
      <alignment horizontal="center" vertical="center"/>
    </xf>
    <xf numFmtId="0" fontId="29" fillId="10" borderId="8" xfId="0" applyFont="1" applyFill="1" applyBorder="1" applyAlignment="1">
      <alignment vertical="center" wrapText="1"/>
    </xf>
    <xf numFmtId="0" fontId="29" fillId="10" borderId="9" xfId="0" applyFont="1" applyFill="1" applyBorder="1" applyAlignment="1">
      <alignment vertical="center" wrapText="1"/>
    </xf>
  </cellXfs>
  <cellStyles count="2">
    <cellStyle name="Hyperlink" xfId="1" builtinId="8"/>
    <cellStyle name="Normal" xfId="0" builtinId="0"/>
  </cellStyles>
  <dxfs count="45">
    <dxf>
      <font>
        <color theme="0" tint="-0.34998626667073579"/>
      </font>
    </dxf>
    <dxf>
      <font>
        <color theme="0" tint="-0.34998626667073579"/>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b/>
        <i val="0"/>
        <color rgb="FF9C0006"/>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ill>
        <patternFill>
          <bgColor theme="7" tint="0.59996337778862885"/>
        </patternFill>
      </fill>
    </dxf>
    <dxf>
      <fill>
        <patternFill>
          <bgColor theme="9" tint="0.59996337778862885"/>
        </patternFill>
      </fill>
    </dxf>
    <dxf>
      <fill>
        <patternFill>
          <bgColor rgb="FFFFFF99"/>
        </patternFill>
      </fill>
    </dxf>
    <dxf>
      <font>
        <color theme="1" tint="0.499984740745262"/>
      </font>
    </dxf>
    <dxf>
      <font>
        <color theme="1" tint="0.499984740745262"/>
      </font>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microsoft.com/office/2022/10/relationships/richValueRel" Target="richData/richValueRel.xml"/><Relationship Id="rId5" Type="http://schemas.openxmlformats.org/officeDocument/2006/relationships/externalLink" Target="externalLinks/externalLink2.xml"/><Relationship Id="rId15" Type="http://schemas.openxmlformats.org/officeDocument/2006/relationships/calcChain" Target="calcChain.xml"/><Relationship Id="rId10" Type="http://schemas.openxmlformats.org/officeDocument/2006/relationships/sheetMetadata" Target="metadata.xml"/><Relationship Id="rId4" Type="http://schemas.openxmlformats.org/officeDocument/2006/relationships/externalLink" Target="externalLinks/externalLink1.xml"/><Relationship Id="rId9" Type="http://schemas.openxmlformats.org/officeDocument/2006/relationships/sharedStrings" Target="sharedStrings.xml"/><Relationship Id="rId14" Type="http://schemas.microsoft.com/office/2017/06/relationships/rdRichValueTypes" Target="richData/rdRichValueTyp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2021-2022%20Academic%20Catalog%20Update/Degree%20Worksheets%20for%202021-22/Majors%202021-22/History%202020.xlsx" TargetMode="External"/><Relationship Id="rId1" Type="http://schemas.openxmlformats.org/officeDocument/2006/relationships/externalLinkPath" Target="/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lyankova/Downloads/Journalism%202021_0.xlsx" TargetMode="External"/><Relationship Id="rId1" Type="http://schemas.openxmlformats.org/officeDocument/2006/relationships/externalLinkPath" Target="/Users/lyankova/Downloads/Journalism%202021_0.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Users/lyankova/Downloads/Entrepreneurship%202021_0.xlsx" TargetMode="External"/><Relationship Id="rId1" Type="http://schemas.openxmlformats.org/officeDocument/2006/relationships/externalLinkPath" Target="/Users/lyankova/Downloads/Entrepreneurship%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gree Planning Worksheet"/>
      <sheetName val="Critical Path"/>
      <sheetName val="Advising Record"/>
      <sheetName val="Course Listing"/>
    </sheetNames>
    <sheetDataSet>
      <sheetData sheetId="0"/>
      <sheetData sheetId="1"/>
      <sheetData sheetId="2"/>
      <sheetData sheetId="3"/>
      <sheetData sheetId="4"/>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talog.aup.ed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72"/>
  <sheetViews>
    <sheetView tabSelected="1" zoomScaleNormal="100" workbookViewId="0">
      <pane ySplit="7" topLeftCell="C8" activePane="bottomLeft" state="frozen"/>
      <selection pane="bottomLeft" activeCell="C55" sqref="C55:E55"/>
    </sheetView>
  </sheetViews>
  <sheetFormatPr defaultColWidth="9.140625" defaultRowHeight="14.25"/>
  <cols>
    <col min="1" max="2" width="1.5703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5703125" style="7" customWidth="1"/>
    <col min="10" max="10" width="14.42578125" style="7" customWidth="1"/>
    <col min="11" max="11" width="13.140625" style="11" customWidth="1"/>
    <col min="12" max="12" width="45.5703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5"/>
      <c r="C1" s="172" t="e" vm="1">
        <v>#VALUE!</v>
      </c>
      <c r="D1" s="166" t="s">
        <v>0</v>
      </c>
      <c r="E1" s="166"/>
      <c r="F1" s="166"/>
      <c r="G1" s="167">
        <v>2026</v>
      </c>
      <c r="H1" s="169" t="str">
        <f>_xlfn.CONCAT("- ",G1+1)</f>
        <v>- 2027</v>
      </c>
      <c r="I1" s="28"/>
      <c r="J1" s="174" t="s">
        <v>1</v>
      </c>
      <c r="K1" s="174"/>
      <c r="L1" s="28"/>
      <c r="M1" s="35"/>
      <c r="N1" s="35"/>
      <c r="O1" s="165" t="s">
        <v>2</v>
      </c>
    </row>
    <row r="2" spans="1:20" ht="15" customHeight="1">
      <c r="A2" s="14"/>
      <c r="B2" s="35"/>
      <c r="C2" s="172"/>
      <c r="D2" s="166"/>
      <c r="E2" s="166"/>
      <c r="F2" s="166"/>
      <c r="G2" s="168"/>
      <c r="H2" s="169"/>
      <c r="I2" s="28"/>
      <c r="J2" s="31" t="s">
        <v>3</v>
      </c>
      <c r="K2" s="29">
        <f>SUMIF(J:J,J2,I:I)</f>
        <v>128</v>
      </c>
      <c r="L2" s="75" t="str">
        <f>CONCATENATE("You have ", SUM(K4:K5)," credits so far.")</f>
        <v>You have 0 credits so far.</v>
      </c>
      <c r="M2" s="35"/>
      <c r="N2" s="35"/>
      <c r="O2" s="165"/>
    </row>
    <row r="3" spans="1:20" ht="15" customHeight="1">
      <c r="A3" s="14"/>
      <c r="B3" s="35"/>
      <c r="C3" s="172"/>
      <c r="D3" s="166"/>
      <c r="E3" s="166"/>
      <c r="F3" s="166"/>
      <c r="G3" s="168"/>
      <c r="H3" s="169"/>
      <c r="I3" s="28"/>
      <c r="J3" s="31" t="s">
        <v>4</v>
      </c>
      <c r="K3" s="29">
        <f>SUMIF(J:J,J3,I:I)</f>
        <v>0</v>
      </c>
      <c r="L3" s="171" t="s">
        <v>5</v>
      </c>
      <c r="M3" s="35"/>
      <c r="N3" s="35"/>
      <c r="O3" s="165"/>
    </row>
    <row r="4" spans="1:20" s="8" customFormat="1" ht="16.5" customHeight="1">
      <c r="A4" s="14"/>
      <c r="B4" s="36"/>
      <c r="C4" s="5" t="s">
        <v>6</v>
      </c>
      <c r="E4" s="6" t="s">
        <v>7</v>
      </c>
      <c r="F4" s="170"/>
      <c r="G4" s="170"/>
      <c r="H4" s="170"/>
      <c r="I4" s="28"/>
      <c r="J4" s="31" t="s">
        <v>8</v>
      </c>
      <c r="K4" s="29">
        <f>SUMIF(J:J,J4,I:I)</f>
        <v>0</v>
      </c>
      <c r="L4" s="171"/>
      <c r="M4" s="36"/>
      <c r="N4" s="36"/>
      <c r="O4" s="165"/>
    </row>
    <row r="5" spans="1:20" s="8" customFormat="1" ht="16.5" customHeight="1">
      <c r="A5" s="14"/>
      <c r="B5" s="36"/>
      <c r="C5" s="5" t="s">
        <v>9</v>
      </c>
      <c r="E5" s="6" t="s">
        <v>10</v>
      </c>
      <c r="F5" s="170"/>
      <c r="G5" s="170"/>
      <c r="H5" s="170"/>
      <c r="I5" s="28"/>
      <c r="J5" s="32" t="s">
        <v>11</v>
      </c>
      <c r="K5" s="30">
        <f>SUMIF(J:J,J5,I:I)</f>
        <v>0</v>
      </c>
      <c r="L5" s="75" t="str">
        <f>CONCATENATE("You have ", 128-SUM(K4:K5), " credits left to earn.")</f>
        <v>You have 128 credits left to earn.</v>
      </c>
      <c r="M5" s="36"/>
      <c r="N5" s="36"/>
      <c r="O5" s="165"/>
    </row>
    <row r="6" spans="1:20" s="8" customFormat="1" ht="16.5" customHeight="1">
      <c r="A6" s="14"/>
      <c r="B6" s="36"/>
      <c r="C6" s="5" t="s">
        <v>12</v>
      </c>
      <c r="E6" s="6" t="s">
        <v>13</v>
      </c>
      <c r="F6" s="170"/>
      <c r="G6" s="170"/>
      <c r="H6" s="170"/>
      <c r="I6" s="28"/>
      <c r="J6" s="24" t="s">
        <v>14</v>
      </c>
      <c r="K6" s="26">
        <f>SUM(K2:K5)</f>
        <v>128</v>
      </c>
      <c r="L6" s="76"/>
      <c r="M6" s="36"/>
      <c r="N6" s="36"/>
      <c r="O6" s="165"/>
    </row>
    <row r="7" spans="1:20" s="8" customFormat="1" ht="36.75" customHeight="1">
      <c r="A7" s="14"/>
      <c r="B7" s="36"/>
      <c r="C7" s="123" t="s">
        <v>15</v>
      </c>
      <c r="D7" s="21"/>
      <c r="E7" s="20"/>
      <c r="F7" s="27" t="s">
        <v>16</v>
      </c>
      <c r="G7" s="27" t="s">
        <v>17</v>
      </c>
      <c r="H7" s="27" t="s">
        <v>18</v>
      </c>
      <c r="I7" s="13" t="s">
        <v>19</v>
      </c>
      <c r="J7" s="13" t="s">
        <v>20</v>
      </c>
      <c r="K7" s="156" t="s">
        <v>21</v>
      </c>
      <c r="L7" s="157"/>
      <c r="M7" s="37"/>
      <c r="N7" s="37"/>
      <c r="O7" s="74"/>
    </row>
    <row r="8" spans="1:20" ht="30">
      <c r="A8" s="14"/>
      <c r="B8" s="22"/>
      <c r="C8" s="22" t="s">
        <v>22</v>
      </c>
      <c r="D8" s="22"/>
      <c r="E8" s="19"/>
      <c r="F8" s="16"/>
      <c r="G8" s="19"/>
      <c r="H8" s="19"/>
      <c r="I8" s="19"/>
      <c r="J8" s="19"/>
      <c r="K8" s="19"/>
      <c r="L8" s="72" t="s">
        <v>23</v>
      </c>
      <c r="M8" s="19"/>
      <c r="N8" s="35"/>
      <c r="O8" s="73"/>
      <c r="P8" s="8"/>
      <c r="Q8" s="8"/>
      <c r="R8" s="8"/>
      <c r="S8" s="8"/>
      <c r="T8" s="8"/>
    </row>
    <row r="9" spans="1:20" ht="16.5" customHeight="1">
      <c r="A9" s="14"/>
      <c r="B9" s="22"/>
      <c r="C9" s="23" t="s">
        <v>24</v>
      </c>
      <c r="D9" s="23"/>
      <c r="E9" s="19"/>
      <c r="F9" s="16"/>
      <c r="G9" s="19"/>
      <c r="H9" s="19"/>
      <c r="I9" s="19"/>
      <c r="J9" s="19"/>
      <c r="K9" s="19"/>
      <c r="L9" s="19"/>
      <c r="M9" s="19"/>
      <c r="N9" s="35"/>
      <c r="O9" s="8"/>
      <c r="P9" s="8"/>
      <c r="Q9" s="8"/>
      <c r="R9" s="8"/>
      <c r="S9" s="8"/>
      <c r="T9" s="8"/>
    </row>
    <row r="10" spans="1:20" s="9" customFormat="1" ht="24" customHeight="1">
      <c r="A10" s="14"/>
      <c r="B10" s="22"/>
      <c r="C10" s="17" t="s">
        <v>25</v>
      </c>
      <c r="D10" s="17"/>
      <c r="E10" s="17"/>
      <c r="F10" s="25"/>
      <c r="G10" s="17"/>
      <c r="H10" s="17"/>
      <c r="I10" s="17"/>
      <c r="J10" s="17"/>
      <c r="K10" s="159"/>
      <c r="L10" s="159"/>
      <c r="M10" s="19"/>
      <c r="N10" s="35"/>
      <c r="O10" s="8"/>
      <c r="P10" s="8"/>
    </row>
    <row r="11" spans="1:20" ht="15.75" customHeight="1">
      <c r="A11" s="14"/>
      <c r="B11" s="22"/>
      <c r="C11" s="173" t="s">
        <v>26</v>
      </c>
      <c r="D11" s="173"/>
      <c r="E11" s="173"/>
      <c r="F11" s="41" t="s">
        <v>27</v>
      </c>
      <c r="G11" s="41" t="s">
        <v>27</v>
      </c>
      <c r="H11" s="39"/>
      <c r="I11" s="40">
        <v>4</v>
      </c>
      <c r="J11" s="10" t="s">
        <v>3</v>
      </c>
      <c r="K11" s="143"/>
      <c r="L11" s="143"/>
      <c r="M11" s="19"/>
      <c r="N11" s="35"/>
      <c r="O11" s="8"/>
      <c r="P11" s="8"/>
    </row>
    <row r="12" spans="1:20" ht="15.75" customHeight="1">
      <c r="A12" s="14"/>
      <c r="B12" s="22"/>
      <c r="C12" s="173" t="s">
        <v>26</v>
      </c>
      <c r="D12" s="173"/>
      <c r="E12" s="173"/>
      <c r="F12" s="41" t="s">
        <v>27</v>
      </c>
      <c r="G12" s="41" t="s">
        <v>27</v>
      </c>
      <c r="H12" s="39"/>
      <c r="I12" s="40">
        <v>4</v>
      </c>
      <c r="J12" s="10" t="s">
        <v>3</v>
      </c>
      <c r="K12" s="143"/>
      <c r="L12" s="143"/>
      <c r="M12" s="19"/>
      <c r="N12" s="35"/>
      <c r="O12" s="8"/>
      <c r="P12" s="8"/>
    </row>
    <row r="13" spans="1:20" ht="15.75" customHeight="1">
      <c r="A13" s="14"/>
      <c r="B13" s="22"/>
      <c r="C13" s="148" t="s">
        <v>28</v>
      </c>
      <c r="D13" s="148"/>
      <c r="E13" s="148"/>
      <c r="F13" s="41" t="s">
        <v>27</v>
      </c>
      <c r="G13" s="41" t="s">
        <v>27</v>
      </c>
      <c r="H13" s="39"/>
      <c r="I13" s="40">
        <v>4</v>
      </c>
      <c r="J13" s="10" t="s">
        <v>3</v>
      </c>
      <c r="K13" s="143"/>
      <c r="L13" s="143"/>
      <c r="M13" s="19"/>
      <c r="N13" s="35"/>
    </row>
    <row r="14" spans="1:20" ht="15.75" customHeight="1">
      <c r="A14" s="14"/>
      <c r="B14" s="22"/>
      <c r="C14" s="148" t="s">
        <v>29</v>
      </c>
      <c r="D14" s="148"/>
      <c r="E14" s="148"/>
      <c r="F14" s="41" t="s">
        <v>27</v>
      </c>
      <c r="G14" s="41" t="s">
        <v>27</v>
      </c>
      <c r="H14" s="39"/>
      <c r="I14" s="40">
        <v>4</v>
      </c>
      <c r="J14" s="10" t="s">
        <v>3</v>
      </c>
      <c r="K14" s="143"/>
      <c r="L14" s="143"/>
      <c r="M14" s="19"/>
      <c r="N14" s="35"/>
    </row>
    <row r="15" spans="1:20" s="9" customFormat="1" ht="24" customHeight="1">
      <c r="A15" s="14"/>
      <c r="B15" s="22"/>
      <c r="C15" s="66" t="s">
        <v>30</v>
      </c>
      <c r="D15" s="66"/>
      <c r="E15" s="18"/>
      <c r="F15" s="18"/>
      <c r="G15" s="18"/>
      <c r="H15" s="18"/>
      <c r="I15" s="18"/>
      <c r="J15" s="18"/>
      <c r="K15" s="18"/>
      <c r="L15" s="18"/>
      <c r="M15" s="19"/>
      <c r="N15" s="35"/>
    </row>
    <row r="16" spans="1:20" ht="15.75" customHeight="1">
      <c r="A16" s="14"/>
      <c r="B16" s="22"/>
      <c r="C16" s="148" t="s">
        <v>31</v>
      </c>
      <c r="D16" s="148"/>
      <c r="E16" s="148"/>
      <c r="F16" s="41" t="s">
        <v>27</v>
      </c>
      <c r="G16" s="41" t="s">
        <v>27</v>
      </c>
      <c r="H16" s="39" t="s">
        <v>32</v>
      </c>
      <c r="I16" s="40" t="s">
        <v>33</v>
      </c>
      <c r="J16" s="10" t="s">
        <v>3</v>
      </c>
      <c r="K16" s="143"/>
      <c r="L16" s="143"/>
      <c r="M16" s="19"/>
      <c r="N16" s="35"/>
    </row>
    <row r="17" spans="1:14" s="9" customFormat="1" ht="24" customHeight="1">
      <c r="A17" s="14"/>
      <c r="B17" s="22"/>
      <c r="C17" s="66" t="s">
        <v>34</v>
      </c>
      <c r="D17" s="18"/>
      <c r="E17" s="12"/>
      <c r="F17" s="12"/>
      <c r="G17" s="12"/>
      <c r="H17" s="12"/>
      <c r="I17" s="12"/>
      <c r="J17" s="12"/>
      <c r="K17" s="144"/>
      <c r="L17" s="144"/>
      <c r="M17" s="19"/>
      <c r="N17" s="35"/>
    </row>
    <row r="18" spans="1:14" ht="17.850000000000001" customHeight="1">
      <c r="A18" s="14"/>
      <c r="B18" s="22"/>
      <c r="C18" s="139" t="s">
        <v>35</v>
      </c>
      <c r="D18" s="139"/>
      <c r="E18" s="139"/>
      <c r="F18" s="41" t="s">
        <v>27</v>
      </c>
      <c r="G18" s="41" t="s">
        <v>27</v>
      </c>
      <c r="H18" s="39" t="s">
        <v>32</v>
      </c>
      <c r="I18" s="40">
        <v>4</v>
      </c>
      <c r="J18" s="10" t="s">
        <v>3</v>
      </c>
      <c r="K18" s="143"/>
      <c r="L18" s="143"/>
      <c r="M18" s="19"/>
      <c r="N18" s="35"/>
    </row>
    <row r="19" spans="1:14" ht="17.850000000000001" customHeight="1">
      <c r="A19" s="14"/>
      <c r="B19" s="22"/>
      <c r="C19" s="139" t="s">
        <v>36</v>
      </c>
      <c r="D19" s="147"/>
      <c r="E19" s="147"/>
      <c r="F19" s="41" t="s">
        <v>27</v>
      </c>
      <c r="G19" s="41" t="s">
        <v>27</v>
      </c>
      <c r="H19" s="39" t="s">
        <v>32</v>
      </c>
      <c r="I19" s="40">
        <v>4</v>
      </c>
      <c r="J19" s="10" t="s">
        <v>3</v>
      </c>
      <c r="K19" s="143"/>
      <c r="L19" s="143"/>
      <c r="M19" s="19"/>
      <c r="N19" s="35"/>
    </row>
    <row r="20" spans="1:14" s="9" customFormat="1" ht="24" customHeight="1">
      <c r="A20" s="14"/>
      <c r="B20" s="22"/>
      <c r="C20" s="18" t="s">
        <v>37</v>
      </c>
      <c r="D20" s="18"/>
      <c r="E20" s="12"/>
      <c r="F20" s="12"/>
      <c r="G20" s="12"/>
      <c r="H20" s="12"/>
      <c r="I20" s="12"/>
      <c r="J20" s="12"/>
      <c r="K20" s="144"/>
      <c r="L20" s="144"/>
      <c r="M20" s="19"/>
      <c r="N20" s="35"/>
    </row>
    <row r="21" spans="1:14" ht="15.75" customHeight="1">
      <c r="A21" s="14"/>
      <c r="B21" s="22"/>
      <c r="C21" s="148" t="s">
        <v>38</v>
      </c>
      <c r="D21" s="148"/>
      <c r="E21" s="148"/>
      <c r="F21" s="41" t="s">
        <v>27</v>
      </c>
      <c r="G21" s="41" t="s">
        <v>27</v>
      </c>
      <c r="H21" s="39" t="s">
        <v>32</v>
      </c>
      <c r="I21" s="40">
        <v>4</v>
      </c>
      <c r="J21" s="10" t="s">
        <v>3</v>
      </c>
      <c r="K21" s="155"/>
      <c r="L21" s="155"/>
      <c r="M21" s="19"/>
      <c r="N21" s="35"/>
    </row>
    <row r="22" spans="1:14" s="9" customFormat="1" ht="24" customHeight="1">
      <c r="A22" s="14"/>
      <c r="B22" s="22"/>
      <c r="C22" s="17" t="s">
        <v>39</v>
      </c>
      <c r="D22" s="17"/>
      <c r="E22" s="4"/>
      <c r="F22" s="12"/>
      <c r="G22" s="12"/>
      <c r="H22" s="4"/>
      <c r="I22" s="4"/>
      <c r="J22" s="4"/>
      <c r="K22" s="144"/>
      <c r="L22" s="144"/>
      <c r="M22" s="19"/>
      <c r="N22" s="35"/>
    </row>
    <row r="23" spans="1:14" ht="15.75" customHeight="1">
      <c r="A23" s="14"/>
      <c r="B23" s="22"/>
      <c r="C23" s="148" t="s">
        <v>40</v>
      </c>
      <c r="D23" s="148"/>
      <c r="E23" s="148"/>
      <c r="F23" s="41" t="s">
        <v>27</v>
      </c>
      <c r="G23" s="41" t="s">
        <v>27</v>
      </c>
      <c r="H23" s="39" t="s">
        <v>32</v>
      </c>
      <c r="I23" s="40">
        <v>4</v>
      </c>
      <c r="J23" s="10" t="s">
        <v>3</v>
      </c>
      <c r="K23" s="155"/>
      <c r="L23" s="155"/>
      <c r="M23" s="19"/>
      <c r="N23" s="35"/>
    </row>
    <row r="24" spans="1:14" s="9" customFormat="1" ht="17.25" customHeight="1">
      <c r="A24" s="14"/>
      <c r="B24" s="22"/>
      <c r="C24" s="153" t="s">
        <v>41</v>
      </c>
      <c r="D24" s="153"/>
      <c r="E24" s="153"/>
      <c r="F24" s="154" t="s">
        <v>42</v>
      </c>
      <c r="G24" s="154"/>
      <c r="H24" s="154"/>
      <c r="I24" s="154"/>
      <c r="J24" s="42"/>
      <c r="K24" s="155"/>
      <c r="L24" s="155"/>
      <c r="M24" s="19"/>
      <c r="N24" s="35"/>
    </row>
    <row r="25" spans="1:14" s="9" customFormat="1" ht="17.25" customHeight="1">
      <c r="A25" s="14"/>
      <c r="B25" s="22"/>
      <c r="C25" s="153" t="s">
        <v>43</v>
      </c>
      <c r="D25" s="153"/>
      <c r="E25" s="153"/>
      <c r="F25" s="154" t="s">
        <v>44</v>
      </c>
      <c r="G25" s="154"/>
      <c r="H25" s="154"/>
      <c r="I25" s="154"/>
      <c r="J25" s="42"/>
      <c r="K25" s="155"/>
      <c r="L25" s="155"/>
      <c r="M25" s="19"/>
      <c r="N25" s="35"/>
    </row>
    <row r="26" spans="1:14" s="9" customFormat="1" ht="24" customHeight="1">
      <c r="A26" s="14"/>
      <c r="B26" s="22"/>
      <c r="C26" s="18" t="s">
        <v>45</v>
      </c>
      <c r="D26" s="18"/>
      <c r="E26" s="12"/>
      <c r="F26" s="12"/>
      <c r="G26" s="12"/>
      <c r="H26" s="12"/>
      <c r="I26" s="12"/>
      <c r="J26" s="12"/>
      <c r="K26" s="144"/>
      <c r="L26" s="144"/>
      <c r="M26" s="19"/>
      <c r="N26" s="35"/>
    </row>
    <row r="27" spans="1:14" ht="15.75" customHeight="1">
      <c r="A27" s="14"/>
      <c r="B27" s="22"/>
      <c r="C27" s="152" t="s">
        <v>46</v>
      </c>
      <c r="D27" s="152"/>
      <c r="E27" s="152"/>
      <c r="F27" s="41" t="s">
        <v>27</v>
      </c>
      <c r="G27" s="41" t="s">
        <v>27</v>
      </c>
      <c r="H27" s="39" t="s">
        <v>32</v>
      </c>
      <c r="I27" s="40">
        <v>4</v>
      </c>
      <c r="J27" s="10" t="s">
        <v>3</v>
      </c>
      <c r="K27" s="143"/>
      <c r="L27" s="143"/>
      <c r="M27" s="19"/>
      <c r="N27" s="35"/>
    </row>
    <row r="28" spans="1:14" s="9" customFormat="1" ht="24" customHeight="1">
      <c r="A28" s="14"/>
      <c r="B28" s="22"/>
      <c r="C28" s="18" t="s">
        <v>47</v>
      </c>
      <c r="D28" s="18"/>
      <c r="E28" s="12"/>
      <c r="F28" s="12"/>
      <c r="G28" s="12"/>
      <c r="H28" s="12"/>
      <c r="I28" s="12"/>
      <c r="J28" s="12"/>
      <c r="K28" s="144"/>
      <c r="L28" s="144"/>
      <c r="M28" s="19"/>
      <c r="N28" s="35"/>
    </row>
    <row r="29" spans="1:14" ht="18" customHeight="1">
      <c r="A29" s="14"/>
      <c r="B29" s="22"/>
      <c r="C29" s="147" t="s">
        <v>48</v>
      </c>
      <c r="D29" s="147"/>
      <c r="E29" s="147"/>
      <c r="F29" s="41" t="s">
        <v>27</v>
      </c>
      <c r="G29" s="41" t="s">
        <v>27</v>
      </c>
      <c r="H29" s="39" t="s">
        <v>32</v>
      </c>
      <c r="I29" s="40">
        <v>4</v>
      </c>
      <c r="J29" s="10" t="s">
        <v>3</v>
      </c>
      <c r="K29" s="143"/>
      <c r="L29" s="143"/>
      <c r="M29" s="19"/>
      <c r="N29" s="35"/>
    </row>
    <row r="30" spans="1:14" ht="15.75" customHeight="1">
      <c r="A30" s="14"/>
      <c r="B30" s="22"/>
      <c r="C30" s="150" t="s">
        <v>49</v>
      </c>
      <c r="D30" s="151"/>
      <c r="E30" s="151"/>
      <c r="F30" s="41" t="s">
        <v>27</v>
      </c>
      <c r="G30" s="41" t="s">
        <v>27</v>
      </c>
      <c r="H30" s="39" t="s">
        <v>32</v>
      </c>
      <c r="I30" s="40">
        <v>4</v>
      </c>
      <c r="J30" s="10" t="s">
        <v>3</v>
      </c>
      <c r="K30" s="143"/>
      <c r="L30" s="143"/>
      <c r="M30" s="19"/>
      <c r="N30" s="35"/>
    </row>
    <row r="31" spans="1:14" ht="6.75" customHeight="1">
      <c r="A31" s="14"/>
      <c r="B31" s="22"/>
      <c r="C31" s="22"/>
      <c r="D31" s="22"/>
      <c r="E31" s="22"/>
      <c r="F31" s="22"/>
      <c r="G31" s="22"/>
      <c r="H31" s="22"/>
      <c r="I31" s="22"/>
      <c r="J31" s="22"/>
      <c r="K31" s="22"/>
      <c r="L31" s="22"/>
      <c r="M31" s="22"/>
      <c r="N31" s="35"/>
    </row>
    <row r="32" spans="1:14" ht="36" customHeight="1">
      <c r="A32" s="14"/>
      <c r="B32" s="47"/>
      <c r="C32" s="78" t="s">
        <v>50</v>
      </c>
      <c r="D32" s="46"/>
      <c r="E32" s="47"/>
      <c r="F32" s="47"/>
      <c r="G32" s="47"/>
      <c r="H32" s="47"/>
      <c r="I32" s="47"/>
      <c r="J32" s="47"/>
      <c r="K32" s="47"/>
      <c r="L32" s="47"/>
      <c r="M32" s="47"/>
      <c r="N32" s="35"/>
    </row>
    <row r="33" spans="1:14" ht="18.600000000000001" customHeight="1">
      <c r="A33" s="14"/>
      <c r="B33" s="52"/>
      <c r="C33" s="103" t="s">
        <v>51</v>
      </c>
      <c r="D33" s="104"/>
      <c r="E33" s="52"/>
      <c r="F33" s="52"/>
      <c r="G33" s="52"/>
      <c r="H33" s="52"/>
      <c r="I33" s="52"/>
      <c r="J33" s="52"/>
      <c r="K33" s="52"/>
      <c r="L33" s="52"/>
      <c r="M33" s="52"/>
      <c r="N33" s="35"/>
    </row>
    <row r="34" spans="1:14" s="113" customFormat="1" ht="15" customHeight="1">
      <c r="A34" s="112"/>
      <c r="B34" s="110"/>
      <c r="C34" s="145" t="s">
        <v>52</v>
      </c>
      <c r="D34" s="146"/>
      <c r="E34" s="146"/>
      <c r="F34" s="114" t="s">
        <v>27</v>
      </c>
      <c r="G34" s="115" t="s">
        <v>27</v>
      </c>
      <c r="H34" s="115" t="s">
        <v>32</v>
      </c>
      <c r="I34" s="116">
        <v>4</v>
      </c>
      <c r="J34" s="116" t="s">
        <v>3</v>
      </c>
      <c r="K34" s="158"/>
      <c r="L34" s="158"/>
      <c r="M34" s="111"/>
      <c r="N34" s="117"/>
    </row>
    <row r="35" spans="1:14" s="113" customFormat="1" ht="15">
      <c r="A35" s="112"/>
      <c r="B35" s="110"/>
      <c r="C35" s="149" t="s">
        <v>53</v>
      </c>
      <c r="D35" s="146"/>
      <c r="E35" s="146"/>
      <c r="F35" s="114" t="s">
        <v>27</v>
      </c>
      <c r="G35" s="115" t="s">
        <v>27</v>
      </c>
      <c r="H35" s="115" t="s">
        <v>32</v>
      </c>
      <c r="I35" s="116">
        <v>4</v>
      </c>
      <c r="J35" s="116" t="s">
        <v>3</v>
      </c>
      <c r="K35" s="161"/>
      <c r="L35" s="161"/>
      <c r="M35" s="111"/>
      <c r="N35" s="117"/>
    </row>
    <row r="36" spans="1:14" s="113" customFormat="1" ht="15">
      <c r="A36" s="112"/>
      <c r="B36" s="110"/>
      <c r="C36" s="146" t="s">
        <v>54</v>
      </c>
      <c r="D36" s="146"/>
      <c r="E36" s="146"/>
      <c r="F36" s="114" t="s">
        <v>27</v>
      </c>
      <c r="G36" s="115" t="s">
        <v>27</v>
      </c>
      <c r="H36" s="115" t="s">
        <v>32</v>
      </c>
      <c r="I36" s="116">
        <v>4</v>
      </c>
      <c r="J36" s="116" t="s">
        <v>3</v>
      </c>
      <c r="K36" s="161"/>
      <c r="L36" s="161"/>
      <c r="M36" s="111"/>
      <c r="N36" s="117"/>
    </row>
    <row r="37" spans="1:14" ht="15" customHeight="1">
      <c r="A37" s="14"/>
      <c r="B37" s="119"/>
      <c r="C37" s="133" t="s">
        <v>55</v>
      </c>
      <c r="D37" s="134"/>
      <c r="E37" s="134"/>
      <c r="F37" s="43" t="s">
        <v>27</v>
      </c>
      <c r="G37" s="44" t="s">
        <v>27</v>
      </c>
      <c r="H37" s="44" t="s">
        <v>32</v>
      </c>
      <c r="I37" s="45">
        <v>4</v>
      </c>
      <c r="J37" s="45" t="s">
        <v>3</v>
      </c>
      <c r="K37" s="135"/>
      <c r="L37" s="135"/>
      <c r="M37" s="120"/>
      <c r="N37" s="35"/>
    </row>
    <row r="38" spans="1:14" ht="15" customHeight="1">
      <c r="A38" s="14"/>
      <c r="B38" s="52"/>
      <c r="C38" s="136" t="s">
        <v>56</v>
      </c>
      <c r="D38" s="137"/>
      <c r="E38" s="137"/>
      <c r="F38" s="43" t="s">
        <v>27</v>
      </c>
      <c r="G38" s="44" t="s">
        <v>27</v>
      </c>
      <c r="H38" s="44" t="s">
        <v>32</v>
      </c>
      <c r="I38" s="45">
        <v>4</v>
      </c>
      <c r="J38" s="45" t="s">
        <v>3</v>
      </c>
      <c r="K38" s="138"/>
      <c r="L38" s="138"/>
      <c r="M38" s="53"/>
      <c r="N38" s="35"/>
    </row>
    <row r="39" spans="1:14" ht="15" customHeight="1">
      <c r="A39" s="14"/>
      <c r="B39" s="52"/>
      <c r="C39" s="136" t="s">
        <v>57</v>
      </c>
      <c r="D39" s="137"/>
      <c r="E39" s="137"/>
      <c r="F39" s="43" t="s">
        <v>27</v>
      </c>
      <c r="G39" s="44" t="s">
        <v>27</v>
      </c>
      <c r="H39" s="44" t="s">
        <v>32</v>
      </c>
      <c r="I39" s="45">
        <v>4</v>
      </c>
      <c r="J39" s="45" t="s">
        <v>3</v>
      </c>
      <c r="K39" s="138"/>
      <c r="L39" s="138"/>
      <c r="M39" s="53"/>
      <c r="N39" s="35"/>
    </row>
    <row r="40" spans="1:14" ht="15">
      <c r="A40" s="14"/>
      <c r="B40" s="52"/>
      <c r="C40" s="136" t="s">
        <v>57</v>
      </c>
      <c r="D40" s="136"/>
      <c r="E40" s="136"/>
      <c r="F40" s="43" t="s">
        <v>27</v>
      </c>
      <c r="G40" s="44" t="s">
        <v>27</v>
      </c>
      <c r="H40" s="44" t="s">
        <v>32</v>
      </c>
      <c r="I40" s="45">
        <v>4</v>
      </c>
      <c r="J40" s="45" t="s">
        <v>3</v>
      </c>
      <c r="K40" s="138"/>
      <c r="L40" s="138"/>
      <c r="M40" s="53"/>
      <c r="N40" s="35"/>
    </row>
    <row r="41" spans="1:14" ht="15" customHeight="1">
      <c r="A41" s="14"/>
      <c r="B41" s="52"/>
      <c r="C41" s="136" t="s">
        <v>58</v>
      </c>
      <c r="D41" s="136"/>
      <c r="E41" s="136"/>
      <c r="F41" s="43" t="s">
        <v>27</v>
      </c>
      <c r="G41" s="44" t="s">
        <v>27</v>
      </c>
      <c r="H41" s="44" t="s">
        <v>32</v>
      </c>
      <c r="I41" s="45">
        <v>4</v>
      </c>
      <c r="J41" s="45" t="s">
        <v>3</v>
      </c>
      <c r="K41" s="138"/>
      <c r="L41" s="138"/>
      <c r="M41" s="53"/>
      <c r="N41" s="35"/>
    </row>
    <row r="42" spans="1:14" ht="15" customHeight="1">
      <c r="A42" s="14"/>
      <c r="B42" s="52"/>
      <c r="C42" s="136" t="s">
        <v>58</v>
      </c>
      <c r="D42" s="136"/>
      <c r="E42" s="136"/>
      <c r="F42" s="43" t="s">
        <v>27</v>
      </c>
      <c r="G42" s="44" t="s">
        <v>27</v>
      </c>
      <c r="H42" s="44" t="s">
        <v>32</v>
      </c>
      <c r="I42" s="45">
        <v>4</v>
      </c>
      <c r="J42" s="45" t="s">
        <v>3</v>
      </c>
      <c r="K42" s="138"/>
      <c r="L42" s="138"/>
      <c r="M42" s="53"/>
      <c r="N42" s="35"/>
    </row>
    <row r="43" spans="1:14" ht="16.5" customHeight="1">
      <c r="A43" s="14"/>
      <c r="B43" s="52"/>
      <c r="C43" s="136" t="s">
        <v>58</v>
      </c>
      <c r="D43" s="136"/>
      <c r="E43" s="136"/>
      <c r="F43" s="43" t="s">
        <v>27</v>
      </c>
      <c r="G43" s="44" t="s">
        <v>27</v>
      </c>
      <c r="H43" s="44" t="s">
        <v>32</v>
      </c>
      <c r="I43" s="45">
        <v>4</v>
      </c>
      <c r="J43" s="45" t="s">
        <v>3</v>
      </c>
      <c r="K43" s="138"/>
      <c r="L43" s="138"/>
      <c r="M43" s="53"/>
      <c r="N43" s="35"/>
    </row>
    <row r="44" spans="1:14" ht="15" customHeight="1">
      <c r="A44" s="14"/>
      <c r="B44" s="52"/>
      <c r="C44" s="139" t="s">
        <v>59</v>
      </c>
      <c r="D44" s="139"/>
      <c r="E44" s="139"/>
      <c r="F44" s="43" t="s">
        <v>27</v>
      </c>
      <c r="G44" s="44" t="s">
        <v>27</v>
      </c>
      <c r="H44" s="44" t="s">
        <v>32</v>
      </c>
      <c r="I44" s="45">
        <v>4</v>
      </c>
      <c r="J44" s="45" t="s">
        <v>3</v>
      </c>
      <c r="K44" s="138"/>
      <c r="L44" s="138"/>
      <c r="M44" s="53"/>
      <c r="N44" s="35"/>
    </row>
    <row r="45" spans="1:14" ht="9" customHeight="1">
      <c r="A45" s="14"/>
      <c r="B45" s="52"/>
      <c r="C45" s="52"/>
      <c r="D45" s="52"/>
      <c r="E45" s="52"/>
      <c r="F45" s="52"/>
      <c r="G45" s="52"/>
      <c r="H45" s="52"/>
      <c r="I45" s="52"/>
      <c r="J45" s="52"/>
      <c r="K45" s="52"/>
      <c r="L45" s="52"/>
      <c r="M45" s="52"/>
      <c r="N45" s="35"/>
    </row>
    <row r="46" spans="1:14" ht="32.25" customHeight="1">
      <c r="A46" s="14"/>
      <c r="B46" s="49"/>
      <c r="C46" s="48" t="s">
        <v>60</v>
      </c>
      <c r="D46" s="48"/>
      <c r="E46" s="49"/>
      <c r="F46" s="50"/>
      <c r="G46" s="50"/>
      <c r="H46" s="49"/>
      <c r="I46" s="49"/>
      <c r="J46" s="49"/>
      <c r="K46" s="132"/>
      <c r="L46" s="132"/>
      <c r="M46" s="51"/>
      <c r="N46" s="35"/>
    </row>
    <row r="47" spans="1:14" ht="13.5" customHeight="1">
      <c r="A47" s="14"/>
      <c r="B47" s="54"/>
      <c r="C47" s="130"/>
      <c r="D47" s="130"/>
      <c r="E47" s="130"/>
      <c r="F47" s="57" t="s">
        <v>27</v>
      </c>
      <c r="G47" s="58" t="s">
        <v>27</v>
      </c>
      <c r="H47" s="58" t="s">
        <v>32</v>
      </c>
      <c r="I47" s="59">
        <v>4</v>
      </c>
      <c r="J47" s="59" t="s">
        <v>3</v>
      </c>
      <c r="K47" s="131"/>
      <c r="L47" s="131"/>
      <c r="M47" s="56"/>
      <c r="N47" s="35"/>
    </row>
    <row r="48" spans="1:14" ht="14.25" customHeight="1">
      <c r="A48" s="14"/>
      <c r="B48" s="54"/>
      <c r="C48" s="130"/>
      <c r="D48" s="130"/>
      <c r="E48" s="130"/>
      <c r="F48" s="57" t="s">
        <v>27</v>
      </c>
      <c r="G48" s="58" t="s">
        <v>27</v>
      </c>
      <c r="H48" s="58" t="s">
        <v>32</v>
      </c>
      <c r="I48" s="59">
        <v>4</v>
      </c>
      <c r="J48" s="59" t="s">
        <v>3</v>
      </c>
      <c r="K48" s="131"/>
      <c r="L48" s="131"/>
      <c r="M48" s="56"/>
      <c r="N48" s="35"/>
    </row>
    <row r="49" spans="1:14" ht="14.25" customHeight="1">
      <c r="A49" s="14"/>
      <c r="B49" s="54"/>
      <c r="C49" s="130"/>
      <c r="D49" s="130"/>
      <c r="E49" s="130"/>
      <c r="F49" s="57" t="s">
        <v>27</v>
      </c>
      <c r="G49" s="58" t="s">
        <v>27</v>
      </c>
      <c r="H49" s="58" t="s">
        <v>32</v>
      </c>
      <c r="I49" s="59">
        <v>4</v>
      </c>
      <c r="J49" s="59" t="s">
        <v>3</v>
      </c>
      <c r="K49" s="131"/>
      <c r="L49" s="131"/>
      <c r="M49" s="56"/>
      <c r="N49" s="35"/>
    </row>
    <row r="50" spans="1:14" ht="14.25" customHeight="1">
      <c r="A50" s="14"/>
      <c r="B50" s="54"/>
      <c r="C50" s="130"/>
      <c r="D50" s="130"/>
      <c r="E50" s="130"/>
      <c r="F50" s="57" t="s">
        <v>27</v>
      </c>
      <c r="G50" s="58" t="s">
        <v>27</v>
      </c>
      <c r="H50" s="58" t="s">
        <v>32</v>
      </c>
      <c r="I50" s="59">
        <v>4</v>
      </c>
      <c r="J50" s="59" t="s">
        <v>3</v>
      </c>
      <c r="K50" s="131"/>
      <c r="L50" s="131"/>
      <c r="M50" s="56"/>
      <c r="N50" s="35"/>
    </row>
    <row r="51" spans="1:14" ht="14.25" customHeight="1">
      <c r="A51" s="14"/>
      <c r="B51" s="54"/>
      <c r="C51" s="130"/>
      <c r="D51" s="130"/>
      <c r="E51" s="130"/>
      <c r="F51" s="57" t="s">
        <v>27</v>
      </c>
      <c r="G51" s="58" t="s">
        <v>27</v>
      </c>
      <c r="H51" s="58" t="s">
        <v>32</v>
      </c>
      <c r="I51" s="59">
        <v>4</v>
      </c>
      <c r="J51" s="59" t="s">
        <v>3</v>
      </c>
      <c r="K51" s="131"/>
      <c r="L51" s="131"/>
      <c r="M51" s="56"/>
      <c r="N51" s="35"/>
    </row>
    <row r="52" spans="1:14" ht="14.25" customHeight="1">
      <c r="A52" s="14"/>
      <c r="B52" s="54"/>
      <c r="C52" s="130"/>
      <c r="D52" s="130"/>
      <c r="E52" s="130"/>
      <c r="F52" s="57" t="s">
        <v>27</v>
      </c>
      <c r="G52" s="58" t="s">
        <v>27</v>
      </c>
      <c r="H52" s="58" t="s">
        <v>32</v>
      </c>
      <c r="I52" s="59">
        <v>4</v>
      </c>
      <c r="J52" s="59" t="s">
        <v>3</v>
      </c>
      <c r="K52" s="131"/>
      <c r="L52" s="131"/>
      <c r="M52" s="56"/>
      <c r="N52" s="35"/>
    </row>
    <row r="53" spans="1:14" ht="14.25" customHeight="1">
      <c r="A53" s="14"/>
      <c r="B53" s="54"/>
      <c r="C53" s="130"/>
      <c r="D53" s="130"/>
      <c r="E53" s="130"/>
      <c r="F53" s="57" t="s">
        <v>27</v>
      </c>
      <c r="G53" s="58" t="s">
        <v>27</v>
      </c>
      <c r="H53" s="58" t="s">
        <v>32</v>
      </c>
      <c r="I53" s="59">
        <v>4</v>
      </c>
      <c r="J53" s="59" t="s">
        <v>3</v>
      </c>
      <c r="K53" s="131"/>
      <c r="L53" s="131"/>
      <c r="M53" s="56"/>
      <c r="N53" s="35"/>
    </row>
    <row r="54" spans="1:14" ht="14.25" customHeight="1">
      <c r="A54" s="14"/>
      <c r="B54" s="54"/>
      <c r="C54" s="130"/>
      <c r="D54" s="130"/>
      <c r="E54" s="130"/>
      <c r="F54" s="57" t="s">
        <v>27</v>
      </c>
      <c r="G54" s="58" t="s">
        <v>27</v>
      </c>
      <c r="H54" s="58" t="s">
        <v>32</v>
      </c>
      <c r="I54" s="59">
        <v>4</v>
      </c>
      <c r="J54" s="59" t="s">
        <v>3</v>
      </c>
      <c r="K54" s="131"/>
      <c r="L54" s="131"/>
      <c r="M54" s="56"/>
      <c r="N54" s="35"/>
    </row>
    <row r="55" spans="1:14" ht="14.25" customHeight="1">
      <c r="A55" s="14"/>
      <c r="B55" s="54"/>
      <c r="C55" s="130"/>
      <c r="D55" s="130"/>
      <c r="E55" s="130"/>
      <c r="F55" s="57" t="s">
        <v>27</v>
      </c>
      <c r="G55" s="58" t="s">
        <v>27</v>
      </c>
      <c r="H55" s="58" t="s">
        <v>32</v>
      </c>
      <c r="I55" s="59">
        <v>4</v>
      </c>
      <c r="J55" s="59" t="s">
        <v>3</v>
      </c>
      <c r="K55" s="131"/>
      <c r="L55" s="131"/>
      <c r="M55" s="56"/>
      <c r="N55" s="35"/>
    </row>
    <row r="56" spans="1:14" ht="14.25" customHeight="1">
      <c r="A56" s="14"/>
      <c r="B56" s="54"/>
      <c r="C56" s="130"/>
      <c r="D56" s="130"/>
      <c r="E56" s="130"/>
      <c r="F56" s="57" t="s">
        <v>27</v>
      </c>
      <c r="G56" s="58" t="s">
        <v>27</v>
      </c>
      <c r="H56" s="58" t="s">
        <v>32</v>
      </c>
      <c r="I56" s="59">
        <v>4</v>
      </c>
      <c r="J56" s="59" t="s">
        <v>3</v>
      </c>
      <c r="K56" s="131"/>
      <c r="L56" s="131"/>
      <c r="M56" s="56"/>
      <c r="N56" s="35"/>
    </row>
    <row r="57" spans="1:14" ht="7.5" customHeight="1">
      <c r="A57" s="14"/>
      <c r="B57" s="54"/>
      <c r="C57" s="54"/>
      <c r="D57" s="54"/>
      <c r="E57" s="54"/>
      <c r="F57" s="54"/>
      <c r="G57" s="54"/>
      <c r="H57" s="54"/>
      <c r="I57" s="54"/>
      <c r="J57" s="54"/>
      <c r="K57" s="54"/>
      <c r="L57" s="54"/>
      <c r="M57" s="56"/>
      <c r="N57" s="35"/>
    </row>
    <row r="58" spans="1:14" ht="24.75" customHeight="1">
      <c r="A58" s="14"/>
      <c r="B58" s="64"/>
      <c r="C58" s="64" t="s">
        <v>61</v>
      </c>
      <c r="D58" s="64"/>
      <c r="E58" s="64"/>
      <c r="F58" s="65"/>
      <c r="G58" s="64"/>
      <c r="H58" s="64"/>
      <c r="I58" s="64"/>
      <c r="J58" s="64"/>
      <c r="K58" s="164" t="s">
        <v>62</v>
      </c>
      <c r="L58" s="164"/>
      <c r="M58" s="64"/>
      <c r="N58" s="35"/>
    </row>
    <row r="59" spans="1:14" ht="15">
      <c r="A59" s="14"/>
      <c r="B59" s="55"/>
      <c r="C59" s="140" t="s">
        <v>63</v>
      </c>
      <c r="D59" s="140"/>
      <c r="E59" s="140"/>
      <c r="F59" s="60" t="s">
        <v>64</v>
      </c>
      <c r="G59" s="38"/>
      <c r="H59" s="61"/>
      <c r="I59" s="61"/>
      <c r="J59" s="62"/>
      <c r="K59" s="142"/>
      <c r="L59" s="142"/>
      <c r="M59" s="55"/>
      <c r="N59" s="35"/>
    </row>
    <row r="60" spans="1:14" ht="15">
      <c r="A60" s="14"/>
      <c r="B60" s="55"/>
      <c r="C60" s="141" t="s">
        <v>65</v>
      </c>
      <c r="D60" s="141"/>
      <c r="E60" s="141"/>
      <c r="F60" s="60" t="s">
        <v>66</v>
      </c>
      <c r="G60" s="38"/>
      <c r="H60" s="61"/>
      <c r="I60" s="61"/>
      <c r="J60" s="62"/>
      <c r="K60" s="142"/>
      <c r="L60" s="142"/>
      <c r="M60" s="55"/>
      <c r="N60" s="35"/>
    </row>
    <row r="61" spans="1:14" ht="8.25" customHeight="1">
      <c r="A61" s="14"/>
      <c r="B61" s="55"/>
      <c r="C61" s="55"/>
      <c r="D61" s="55"/>
      <c r="E61" s="55"/>
      <c r="F61" s="55"/>
      <c r="G61" s="55"/>
      <c r="H61" s="55"/>
      <c r="I61" s="55"/>
      <c r="J61" s="55"/>
      <c r="K61" s="55"/>
      <c r="L61" s="55"/>
      <c r="M61" s="55"/>
      <c r="N61" s="35"/>
    </row>
    <row r="62" spans="1:14" ht="8.25" customHeight="1">
      <c r="A62" s="14"/>
      <c r="B62" s="14"/>
      <c r="C62" s="14"/>
      <c r="D62" s="14"/>
      <c r="E62" s="14"/>
      <c r="F62" s="14"/>
      <c r="G62" s="14"/>
      <c r="H62" s="14"/>
      <c r="I62" s="14"/>
      <c r="J62" s="14"/>
      <c r="K62" s="14"/>
      <c r="L62" s="14"/>
      <c r="M62" s="14"/>
      <c r="N62" s="35"/>
    </row>
    <row r="63" spans="1:14" ht="27.75" customHeight="1">
      <c r="A63" s="14"/>
      <c r="B63" s="33"/>
      <c r="C63" s="63" t="s">
        <v>67</v>
      </c>
      <c r="D63" s="63"/>
      <c r="E63" s="63"/>
      <c r="F63" s="63"/>
      <c r="G63" s="63"/>
      <c r="H63" s="63"/>
      <c r="I63" s="63"/>
      <c r="J63" s="63"/>
      <c r="K63" s="63"/>
      <c r="L63" s="63"/>
      <c r="M63" s="33"/>
      <c r="N63" s="35"/>
    </row>
    <row r="64" spans="1:14">
      <c r="A64" s="14"/>
      <c r="B64" s="33"/>
      <c r="C64" s="163"/>
      <c r="D64" s="163"/>
      <c r="E64" s="163"/>
      <c r="F64" s="163"/>
      <c r="G64" s="163"/>
      <c r="H64" s="163"/>
      <c r="I64" s="163"/>
      <c r="J64" s="163"/>
      <c r="K64" s="163"/>
      <c r="L64" s="163"/>
      <c r="M64" s="33"/>
      <c r="N64" s="35"/>
    </row>
    <row r="65" spans="1:14">
      <c r="A65" s="14"/>
      <c r="B65" s="33"/>
      <c r="C65" s="163"/>
      <c r="D65" s="163"/>
      <c r="E65" s="163"/>
      <c r="F65" s="163"/>
      <c r="G65" s="163"/>
      <c r="H65" s="163"/>
      <c r="I65" s="163"/>
      <c r="J65" s="163"/>
      <c r="K65" s="163"/>
      <c r="L65" s="163"/>
      <c r="M65" s="33"/>
      <c r="N65" s="35"/>
    </row>
    <row r="66" spans="1:14">
      <c r="A66" s="14"/>
      <c r="B66" s="33"/>
      <c r="C66" s="163"/>
      <c r="D66" s="163"/>
      <c r="E66" s="163"/>
      <c r="F66" s="163"/>
      <c r="G66" s="163"/>
      <c r="H66" s="163"/>
      <c r="I66" s="163"/>
      <c r="J66" s="163"/>
      <c r="K66" s="163"/>
      <c r="L66" s="163"/>
      <c r="M66" s="33"/>
      <c r="N66" s="35"/>
    </row>
    <row r="67" spans="1:14">
      <c r="A67" s="14"/>
      <c r="B67" s="33"/>
      <c r="C67" s="163"/>
      <c r="D67" s="163"/>
      <c r="E67" s="163"/>
      <c r="F67" s="163"/>
      <c r="G67" s="163"/>
      <c r="H67" s="163"/>
      <c r="I67" s="163"/>
      <c r="J67" s="163"/>
      <c r="K67" s="163"/>
      <c r="L67" s="163"/>
      <c r="M67" s="33"/>
      <c r="N67" s="35"/>
    </row>
    <row r="68" spans="1:14">
      <c r="A68" s="14"/>
      <c r="B68" s="33"/>
      <c r="C68" s="163"/>
      <c r="D68" s="163"/>
      <c r="E68" s="163"/>
      <c r="F68" s="163"/>
      <c r="G68" s="163"/>
      <c r="H68" s="163"/>
      <c r="I68" s="163"/>
      <c r="J68" s="163"/>
      <c r="K68" s="163"/>
      <c r="L68" s="163"/>
      <c r="M68" s="33"/>
      <c r="N68" s="35"/>
    </row>
    <row r="69" spans="1:14">
      <c r="A69" s="14"/>
      <c r="B69" s="33"/>
      <c r="C69" s="163"/>
      <c r="D69" s="163"/>
      <c r="E69" s="163"/>
      <c r="F69" s="163"/>
      <c r="G69" s="163"/>
      <c r="H69" s="163"/>
      <c r="I69" s="163"/>
      <c r="J69" s="163"/>
      <c r="K69" s="163"/>
      <c r="L69" s="163"/>
      <c r="M69" s="33"/>
      <c r="N69" s="35"/>
    </row>
    <row r="70" spans="1:14" ht="16.5" customHeight="1">
      <c r="A70" s="14"/>
      <c r="B70" s="33"/>
      <c r="C70" s="163"/>
      <c r="D70" s="163"/>
      <c r="E70" s="163"/>
      <c r="F70" s="163"/>
      <c r="G70" s="163"/>
      <c r="H70" s="163"/>
      <c r="I70" s="163"/>
      <c r="J70" s="163"/>
      <c r="K70" s="163"/>
      <c r="L70" s="163"/>
      <c r="M70" s="33"/>
      <c r="N70" s="35"/>
    </row>
    <row r="71" spans="1:14" ht="18.75" customHeight="1">
      <c r="A71" s="14"/>
      <c r="B71" s="33"/>
      <c r="C71" s="162" t="s">
        <v>68</v>
      </c>
      <c r="D71" s="162"/>
      <c r="E71" s="162"/>
      <c r="F71" s="162"/>
      <c r="G71" s="162"/>
      <c r="H71" s="162"/>
      <c r="I71" s="162"/>
      <c r="J71" s="162"/>
      <c r="K71" s="162"/>
      <c r="L71" s="162"/>
      <c r="M71" s="34"/>
      <c r="N71" s="35"/>
    </row>
    <row r="72" spans="1:14" ht="26.25" customHeight="1">
      <c r="A72" s="14"/>
      <c r="B72" s="35"/>
      <c r="C72" s="14"/>
      <c r="D72" s="14"/>
      <c r="E72" s="14"/>
      <c r="F72" s="14"/>
      <c r="G72" s="14"/>
      <c r="H72" s="14"/>
      <c r="I72" s="15"/>
      <c r="J72" s="15"/>
      <c r="K72" s="160"/>
      <c r="L72" s="160"/>
      <c r="M72" s="35"/>
      <c r="N72" s="35"/>
    </row>
  </sheetData>
  <sheetProtection formatCells="0" formatColumns="0" formatRows="0" insertRows="0" insertHyperlinks="0"/>
  <protectedRanges>
    <protectedRange sqref="D4:D6 F4:H6" name="Student info"/>
    <protectedRange sqref="C11:L14 C16:L16 C18:L19 K27:L27 C29:L30 K21:L21 C23:L23 G34:G44 G47:G56" name="GLACC"/>
    <protectedRange sqref="C34:E37 H34:L44 C39:E44" name="Major"/>
    <protectedRange sqref="H47:XFD56 A47:F56" name="Electives and Minor"/>
    <protectedRange sqref="C59:L60" name="Submissions"/>
    <protectedRange sqref="C64" name="Advising Note"/>
    <protectedRange sqref="O7:O23 O34:O72 O26:O32" name="Student Notes"/>
    <protectedRange sqref="C27:J27" name="GLACC_1"/>
    <protectedRange sqref="C21:J21" name="GLACC_3"/>
    <protectedRange sqref="O33" name="Student Notes_1"/>
    <protectedRange sqref="C24:L24" name="GLACC_3_1"/>
    <protectedRange sqref="O24" name="Student Notes_2"/>
    <protectedRange sqref="C25:L25" name="GLACC_1_1"/>
    <protectedRange sqref="O25" name="Student Notes_2_1"/>
    <protectedRange sqref="C38:E38" name="Electives and Minor_1"/>
  </protectedRanges>
  <mergeCells count="98">
    <mergeCell ref="O1:O6"/>
    <mergeCell ref="K23:L23"/>
    <mergeCell ref="D1:F3"/>
    <mergeCell ref="G1:G3"/>
    <mergeCell ref="H1:H3"/>
    <mergeCell ref="F4:H4"/>
    <mergeCell ref="F5:H5"/>
    <mergeCell ref="F6:H6"/>
    <mergeCell ref="K14:L14"/>
    <mergeCell ref="K16:L16"/>
    <mergeCell ref="L3:L4"/>
    <mergeCell ref="C14:E14"/>
    <mergeCell ref="C1:C3"/>
    <mergeCell ref="C11:E11"/>
    <mergeCell ref="C12:E12"/>
    <mergeCell ref="J1:K1"/>
    <mergeCell ref="K72:L72"/>
    <mergeCell ref="K35:L35"/>
    <mergeCell ref="C71:L71"/>
    <mergeCell ref="K52:L52"/>
    <mergeCell ref="C53:E53"/>
    <mergeCell ref="K53:L53"/>
    <mergeCell ref="C55:E55"/>
    <mergeCell ref="C48:E48"/>
    <mergeCell ref="C54:E54"/>
    <mergeCell ref="K54:L54"/>
    <mergeCell ref="C64:L70"/>
    <mergeCell ref="K58:L58"/>
    <mergeCell ref="C40:E40"/>
    <mergeCell ref="K40:L40"/>
    <mergeCell ref="C36:E36"/>
    <mergeCell ref="K36:L36"/>
    <mergeCell ref="C21:E21"/>
    <mergeCell ref="K10:L10"/>
    <mergeCell ref="K12:L12"/>
    <mergeCell ref="K13:L13"/>
    <mergeCell ref="K17:L17"/>
    <mergeCell ref="K21:L21"/>
    <mergeCell ref="C13:E13"/>
    <mergeCell ref="C16:E16"/>
    <mergeCell ref="C18:E18"/>
    <mergeCell ref="K7:L7"/>
    <mergeCell ref="K11:L11"/>
    <mergeCell ref="K22:L22"/>
    <mergeCell ref="K26:L26"/>
    <mergeCell ref="K34:L34"/>
    <mergeCell ref="C30:E30"/>
    <mergeCell ref="C27:E27"/>
    <mergeCell ref="C24:E24"/>
    <mergeCell ref="F24:I24"/>
    <mergeCell ref="K24:L24"/>
    <mergeCell ref="C25:E25"/>
    <mergeCell ref="F25:I25"/>
    <mergeCell ref="K25:L25"/>
    <mergeCell ref="C59:E59"/>
    <mergeCell ref="C60:E60"/>
    <mergeCell ref="K59:L59"/>
    <mergeCell ref="K60:L60"/>
    <mergeCell ref="K18:L18"/>
    <mergeCell ref="K19:L19"/>
    <mergeCell ref="K20:L20"/>
    <mergeCell ref="K30:L30"/>
    <mergeCell ref="C34:E34"/>
    <mergeCell ref="C29:E29"/>
    <mergeCell ref="K29:L29"/>
    <mergeCell ref="C19:E19"/>
    <mergeCell ref="K27:L27"/>
    <mergeCell ref="K28:L28"/>
    <mergeCell ref="C23:E23"/>
    <mergeCell ref="C35:E35"/>
    <mergeCell ref="C37:E37"/>
    <mergeCell ref="K37:L37"/>
    <mergeCell ref="C38:E38"/>
    <mergeCell ref="K38:L38"/>
    <mergeCell ref="K44:L44"/>
    <mergeCell ref="C41:E41"/>
    <mergeCell ref="K41:L41"/>
    <mergeCell ref="C42:E42"/>
    <mergeCell ref="K42:L42"/>
    <mergeCell ref="K43:L43"/>
    <mergeCell ref="C43:E43"/>
    <mergeCell ref="C44:E44"/>
    <mergeCell ref="C39:E39"/>
    <mergeCell ref="K39:L39"/>
    <mergeCell ref="C49:E49"/>
    <mergeCell ref="K49:L49"/>
    <mergeCell ref="C56:E56"/>
    <mergeCell ref="K56:L56"/>
    <mergeCell ref="K46:L46"/>
    <mergeCell ref="C47:E47"/>
    <mergeCell ref="C51:E51"/>
    <mergeCell ref="K48:L48"/>
    <mergeCell ref="K47:L47"/>
    <mergeCell ref="K51:L51"/>
    <mergeCell ref="K55:L55"/>
    <mergeCell ref="C52:E52"/>
    <mergeCell ref="C50:E50"/>
    <mergeCell ref="K50:L50"/>
  </mergeCells>
  <phoneticPr fontId="2" type="noConversion"/>
  <conditionalFormatting sqref="C11">
    <cfRule type="cellIs" dxfId="44" priority="135" operator="equal">
      <formula>"Course type CCI (FirstBridge)"</formula>
    </cfRule>
  </conditionalFormatting>
  <conditionalFormatting sqref="C11:C12">
    <cfRule type="cellIs" dxfId="43" priority="133" operator="equal">
      <formula>"Course type CCI (FirstBridge)"</formula>
    </cfRule>
  </conditionalFormatting>
  <conditionalFormatting sqref="C14">
    <cfRule type="cellIs" dxfId="42" priority="131" operator="equal">
      <formula>"Course type CCI: at least one course @ AUP (transfer students)"</formula>
    </cfRule>
  </conditionalFormatting>
  <conditionalFormatting sqref="C37">
    <cfRule type="cellIs" dxfId="41" priority="27" operator="equal">
      <formula>"FR2046CCD or FR2102"</formula>
    </cfRule>
  </conditionalFormatting>
  <conditionalFormatting sqref="C39:C40">
    <cfRule type="cellIs" dxfId="40" priority="26" operator="equal">
      <formula>"Advanced Course"</formula>
    </cfRule>
  </conditionalFormatting>
  <conditionalFormatting sqref="C41:C43">
    <cfRule type="cellIs" dxfId="39" priority="25" operator="equal">
      <formula>"Major Elective"</formula>
    </cfRule>
  </conditionalFormatting>
  <conditionalFormatting sqref="C13:D13">
    <cfRule type="cellIs" dxfId="38" priority="132" operator="equal">
      <formula>"Course type CCI"</formula>
    </cfRule>
  </conditionalFormatting>
  <conditionalFormatting sqref="C16:D16">
    <cfRule type="cellIs" dxfId="37" priority="130" operator="equal">
      <formula>"Course type CCX or completion of GPS Program"</formula>
    </cfRule>
  </conditionalFormatting>
  <conditionalFormatting sqref="C21:D21">
    <cfRule type="cellIs" dxfId="36" priority="28" operator="equal">
      <formula>"Course type CCD"</formula>
    </cfRule>
  </conditionalFormatting>
  <conditionalFormatting sqref="C23:D25">
    <cfRule type="cellIs" dxfId="35" priority="9" operator="equal">
      <formula>"Course type CCM"</formula>
    </cfRule>
  </conditionalFormatting>
  <conditionalFormatting sqref="C27:D27">
    <cfRule type="cellIs" dxfId="34" priority="56" operator="equal">
      <formula>"Any course coded CCS (must enroll in 4CR lecture AND associated 0CR lab)"</formula>
    </cfRule>
  </conditionalFormatting>
  <conditionalFormatting sqref="F11:H30">
    <cfRule type="containsText" dxfId="33" priority="3" operator="containsText" text="select">
      <formula>NOT(ISERROR(SEARCH("select",F11)))</formula>
    </cfRule>
  </conditionalFormatting>
  <conditionalFormatting sqref="F32:H44">
    <cfRule type="containsText" dxfId="32" priority="11" operator="containsText" text="select">
      <formula>NOT(ISERROR(SEARCH("select",F32)))</formula>
    </cfRule>
  </conditionalFormatting>
  <conditionalFormatting sqref="F46:H60">
    <cfRule type="containsText" dxfId="31" priority="43" operator="containsText" text="select">
      <formula>NOT(ISERROR(SEARCH("select",F46)))</formula>
    </cfRule>
  </conditionalFormatting>
  <conditionalFormatting sqref="I72:J72">
    <cfRule type="containsText" dxfId="30" priority="140" operator="containsText" text="su">
      <formula>NOT(ISERROR(SEARCH("su",I72)))</formula>
    </cfRule>
    <cfRule type="containsText" dxfId="29" priority="141" operator="containsText" text="s2">
      <formula>NOT(ISERROR(SEARCH("s2",I72)))</formula>
    </cfRule>
    <cfRule type="containsText" dxfId="28" priority="142" operator="containsText" text="f">
      <formula>NOT(ISERROR(SEARCH("f",I72)))</formula>
    </cfRule>
  </conditionalFormatting>
  <conditionalFormatting sqref="J1:J30">
    <cfRule type="containsText" dxfId="27" priority="4" operator="containsText" text="waived">
      <formula>NOT(ISERROR(SEARCH("waived",J1)))</formula>
    </cfRule>
    <cfRule type="containsText" dxfId="26" priority="5" operator="containsText" text="transferred">
      <formula>NOT(ISERROR(SEARCH("transferred",J1)))</formula>
    </cfRule>
    <cfRule type="containsText" dxfId="25" priority="6" operator="containsText" text="progress">
      <formula>NOT(ISERROR(SEARCH("progress",J1)))</formula>
    </cfRule>
    <cfRule type="containsText" dxfId="24" priority="7" operator="containsText" text="Earned">
      <formula>NOT(ISERROR(SEARCH("Earned",J1)))</formula>
    </cfRule>
    <cfRule type="containsText" dxfId="23" priority="8" operator="containsText" text="Remaining">
      <formula>NOT(ISERROR(SEARCH("Remaining",J1)))</formula>
    </cfRule>
  </conditionalFormatting>
  <conditionalFormatting sqref="J21">
    <cfRule type="iconSet" priority="35">
      <iconSet iconSet="3Flags">
        <cfvo type="percent" val="0"/>
        <cfvo type="percent" val="33"/>
        <cfvo type="percent" val="67"/>
      </iconSet>
    </cfRule>
  </conditionalFormatting>
  <conditionalFormatting sqref="J24:J25">
    <cfRule type="iconSet" priority="10">
      <iconSet iconSet="3Flags">
        <cfvo type="percent" val="0"/>
        <cfvo type="percent" val="33"/>
        <cfvo type="percent" val="67"/>
      </iconSet>
    </cfRule>
  </conditionalFormatting>
  <conditionalFormatting sqref="J27">
    <cfRule type="iconSet" priority="63">
      <iconSet iconSet="3Flags">
        <cfvo type="percent" val="0"/>
        <cfvo type="percent" val="33"/>
        <cfvo type="percent" val="67"/>
      </iconSet>
    </cfRule>
  </conditionalFormatting>
  <conditionalFormatting sqref="J33">
    <cfRule type="iconSet" priority="23">
      <iconSet iconSet="3Flags">
        <cfvo type="percent" val="0"/>
        <cfvo type="percent" val="33"/>
        <cfvo type="percent" val="67"/>
      </iconSet>
    </cfRule>
  </conditionalFormatting>
  <conditionalFormatting sqref="J33:J44">
    <cfRule type="containsText" dxfId="22" priority="12" operator="containsText" text="waived">
      <formula>NOT(ISERROR(SEARCH("waived",J33)))</formula>
    </cfRule>
    <cfRule type="containsText" dxfId="21" priority="13" operator="containsText" text="transferred">
      <formula>NOT(ISERROR(SEARCH("transferred",J33)))</formula>
    </cfRule>
    <cfRule type="containsText" dxfId="20" priority="14" operator="containsText" text="progress">
      <formula>NOT(ISERROR(SEARCH("progress",J33)))</formula>
    </cfRule>
    <cfRule type="containsText" dxfId="19" priority="15" operator="containsText" text="Earned">
      <formula>NOT(ISERROR(SEARCH("Earned",J33)))</formula>
    </cfRule>
    <cfRule type="containsText" dxfId="18" priority="16" operator="containsText" text="Remaining">
      <formula>NOT(ISERROR(SEARCH("Remaining",J33)))</formula>
    </cfRule>
  </conditionalFormatting>
  <conditionalFormatting sqref="J58:J60 J72:J1048576">
    <cfRule type="containsText" dxfId="17" priority="104" operator="containsText" text="waived">
      <formula>NOT(ISERROR(SEARCH("waived",J58)))</formula>
    </cfRule>
    <cfRule type="containsText" dxfId="16" priority="122" operator="containsText" text="transferred">
      <formula>NOT(ISERROR(SEARCH("transferred",J58)))</formula>
    </cfRule>
    <cfRule type="containsText" dxfId="15" priority="123" operator="containsText" text="progress">
      <formula>NOT(ISERROR(SEARCH("progress",J58)))</formula>
    </cfRule>
    <cfRule type="containsText" dxfId="14" priority="124" operator="containsText" text="Earned">
      <formula>NOT(ISERROR(SEARCH("Earned",J58)))</formula>
    </cfRule>
    <cfRule type="containsText" dxfId="13" priority="125" operator="containsText" text="Remaining">
      <formula>NOT(ISERROR(SEARCH("Remaining",J58)))</formula>
    </cfRule>
  </conditionalFormatting>
  <conditionalFormatting sqref="J72:J1048576 J26 J58:J60 J1:J20 J28:J30 J22:J23 J32 J46:J56 J34:J44">
    <cfRule type="iconSet" priority="126">
      <iconSet iconSet="3Flags">
        <cfvo type="percent" val="0"/>
        <cfvo type="percent" val="33"/>
        <cfvo type="percent" val="67"/>
      </iconSet>
    </cfRule>
  </conditionalFormatting>
  <conditionalFormatting sqref="J32:M32 J46:J56">
    <cfRule type="containsText" dxfId="12" priority="44" operator="containsText" text="waived">
      <formula>NOT(ISERROR(SEARCH("waived",J32)))</formula>
    </cfRule>
    <cfRule type="containsText" dxfId="11" priority="45" operator="containsText" text="transferred">
      <formula>NOT(ISERROR(SEARCH("transferred",J32)))</formula>
    </cfRule>
    <cfRule type="containsText" dxfId="10" priority="46" operator="containsText" text="progress">
      <formula>NOT(ISERROR(SEARCH("progress",J32)))</formula>
    </cfRule>
    <cfRule type="containsText" dxfId="9" priority="47" operator="containsText" text="Earned">
      <formula>NOT(ISERROR(SEARCH("Earned",J32)))</formula>
    </cfRule>
    <cfRule type="containsText" dxfId="8" priority="48" operator="containsText" text="Remaining">
      <formula>NOT(ISERROR(SEARCH("Remaining",J32)))</formula>
    </cfRule>
  </conditionalFormatting>
  <conditionalFormatting sqref="K3">
    <cfRule type="cellIs" dxfId="7" priority="105" operator="notEqual">
      <formula>16</formula>
    </cfRule>
  </conditionalFormatting>
  <conditionalFormatting sqref="K32:M32">
    <cfRule type="iconSet" priority="103">
      <iconSet iconSet="3Flags">
        <cfvo type="percent" val="0"/>
        <cfvo type="percent" val="33"/>
        <cfvo type="percent" val="67"/>
      </iconSet>
    </cfRule>
  </conditionalFormatting>
  <conditionalFormatting sqref="K33:M33">
    <cfRule type="containsText" dxfId="6" priority="17" operator="containsText" text="waived">
      <formula>NOT(ISERROR(SEARCH("waived",K33)))</formula>
    </cfRule>
    <cfRule type="containsText" dxfId="5" priority="18" operator="containsText" text="transferred">
      <formula>NOT(ISERROR(SEARCH("transferred",K33)))</formula>
    </cfRule>
    <cfRule type="containsText" dxfId="4" priority="19" operator="containsText" text="progress">
      <formula>NOT(ISERROR(SEARCH("progress",K33)))</formula>
    </cfRule>
    <cfRule type="containsText" dxfId="3" priority="20" operator="containsText" text="Earned">
      <formula>NOT(ISERROR(SEARCH("Earned",K33)))</formula>
    </cfRule>
    <cfRule type="containsText" dxfId="2" priority="21" operator="containsText" text="Remaining">
      <formula>NOT(ISERROR(SEARCH("Remaining",K33)))</formula>
    </cfRule>
    <cfRule type="iconSet" priority="22">
      <iconSet iconSet="3Flags">
        <cfvo type="percent" val="0"/>
        <cfvo type="percent" val="33"/>
        <cfvo type="percent" val="67"/>
      </iconSet>
    </cfRule>
  </conditionalFormatting>
  <conditionalFormatting sqref="C38">
    <cfRule type="cellIs" dxfId="1" priority="2" operator="equal">
      <formula>"Advanced Course"</formula>
    </cfRule>
  </conditionalFormatting>
  <conditionalFormatting sqref="C38">
    <cfRule type="cellIs" dxfId="0" priority="1" operator="equal">
      <formula>"Intermediate Course"</formula>
    </cfRule>
  </conditionalFormatting>
  <dataValidations xWindow="291" yWindow="772" count="13">
    <dataValidation allowBlank="1" showInputMessage="1" showErrorMessage="1" promptTitle="Course type CCI " prompt=" FirstBridge (if not a transfer student)" sqref="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E21" xr:uid="{610F013D-003B-4358-B472-5AD2D8DA86DE}"/>
    <dataValidation allowBlank="1" showInputMessage="1" showErrorMessage="1" promptTitle="Course type CCM" prompt=" " sqref="C23:E25" xr:uid="{586B8A7E-6D97-4771-82B6-8B0CF12544A3}"/>
    <dataValidation allowBlank="1" showInputMessage="1" showErrorMessage="1" promptTitle="Course type CCI " prompt=" FirstBridge (if not transfer a student)" sqref="C11" xr:uid="{773D59B3-B363-44B4-9B81-B83C55D927A7}"/>
    <dataValidation allowBlank="1" showInputMessage="1" showErrorMessage="1" promptTitle="Course type CCX" prompt="or completion of GPS Program" sqref="C16:D16" xr:uid="{FCB4514D-0174-46D7-BFD1-651B7B9863DE}"/>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I16" xr:uid="{DDEE8737-DB34-43BC-B0CF-BA46168C297C}"/>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59"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60:C62" xr:uid="{00000000-0002-0000-0000-000016000000}"/>
    <dataValidation allowBlank="1" showInputMessage="1" showErrorMessage="1" promptTitle="INSERT ROWS ABOVE" prompt="if double majoring or minoring" sqref="C46:D46 K46" xr:uid="{00000000-0002-0000-0000-000008000000}"/>
    <dataValidation type="list" allowBlank="1" showInputMessage="1" showErrorMessage="1" sqref="J11:J14 J16 J18:J19 J29:J31 J47:J57 J27 J21 J34:J45 J23:J25" xr:uid="{8348D9D9-0048-40A4-8160-A83E444B3DBF}">
      <formula1>"Waived,Remaining,In progress,Earned,Transferred,Overlap"</formula1>
    </dataValidation>
    <dataValidation allowBlank="1" showInputMessage="1" showErrorMessage="1" promptTitle="Any course coded CCS " prompt="(must enroll in 4CR lecture AND associated 0CR lab)" sqref="C27:D27" xr:uid="{679347D7-3838-463C-BE36-2086DFF47529}"/>
  </dataValidations>
  <hyperlinks>
    <hyperlink ref="C71" r:id="rId1"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2"/>
  <headerFooter alignWithMargins="0"/>
  <extLst>
    <ext xmlns:x14="http://schemas.microsoft.com/office/spreadsheetml/2009/9/main" uri="{CCE6A557-97BC-4b89-ADB6-D9C93CAAB3DF}">
      <x14:dataValidations xmlns:xm="http://schemas.microsoft.com/office/excel/2006/main" xWindow="291" yWindow="772" count="10">
        <x14:dataValidation type="list" allowBlank="1" showInputMessage="1" showErrorMessage="1" xr:uid="{72716AB8-F303-4760-B44D-292A323080C2}">
          <x14:formula1>
            <xm:f>Lists!$G$1:$G$10</xm:f>
          </x14:formula1>
          <xm:sqref>F24:I24</xm:sqref>
        </x14:dataValidation>
        <x14:dataValidation type="list" allowBlank="1" showInputMessage="1" showErrorMessage="1" xr:uid="{00000000-0002-0000-0000-00001B000000}">
          <x14:formula1>
            <xm:f>Lists!$R$2:$R$21</xm:f>
          </x14:formula1>
          <xm:sqref>H16 H23 H34:H45 H47:H57 H11:H14 H18:H19 H29:H31</xm:sqref>
        </x14:dataValidation>
        <x14:dataValidation type="list" allowBlank="1" showInputMessage="1" showErrorMessage="1" xr:uid="{3ACD85EB-36ED-4133-8C6D-E282DFC2852A}">
          <x14:formula1>
            <xm:f>Lists!$H$2:$H$40</xm:f>
          </x14:formula1>
          <xm:sqref>F57 G61:G62</xm:sqref>
        </x14:dataValidation>
        <x14:dataValidation type="list" allowBlank="1" showInputMessage="1" showErrorMessage="1" xr:uid="{3E78E1F1-A514-4478-A3A9-199D42FC3C57}">
          <x14:formula1>
            <xm:f>Lists!$N$2:$N$21</xm:f>
          </x14:formula1>
          <xm:sqref>F18:F19 F23 F34:F45 F29:F31 F11:F14 F16 F47:F56</xm:sqref>
        </x14:dataValidation>
        <x14:dataValidation type="list" allowBlank="1" showInputMessage="1" showErrorMessage="1" xr:uid="{751C7017-6226-459F-B711-B6003B162D4E}">
          <x14:formula1>
            <xm:f>Lists!$J$2:$J$40</xm:f>
          </x14:formula1>
          <xm:sqref>G18:G19 G59:G60 G16 G11:G14 G29:G31 G34:G45 G47:G57 G23</xm:sqref>
        </x14:dataValidation>
        <x14:dataValidation type="list" allowBlank="1" showInputMessage="1" showErrorMessage="1" promptTitle="Intermediate Course" prompt="Select one (1) Intermediate Course about Paris for a total of four (4) credits." xr:uid="{301FCEBC-E8FC-4764-8831-82600DEC3DAC}">
          <x14:formula1>
            <xm:f>Lists!$A$1:$A$2</xm:f>
          </x14:formula1>
          <xm:sqref>C37:E37</xm:sqref>
        </x14:dataValidation>
        <x14:dataValidation type="list" allowBlank="1" showInputMessage="1" showErrorMessage="1" xr:uid="{E895F2BE-12DB-42B4-BFFD-6EF8AD6E3646}">
          <x14:formula1>
            <xm:f>Lists!$G$12:$G$13</xm:f>
          </x14:formula1>
          <xm:sqref>F25:I25</xm:sqref>
        </x14:dataValidation>
        <x14:dataValidation type="list" allowBlank="1" showInputMessage="1" showErrorMessage="1" promptTitle="Intermediate Course" prompt="Select one (1) intermediate course about France and/or the Francophone World from the dropdown for a total of four (4) credits" xr:uid="{94737826-1E96-429B-AF2E-C75F3BADE528}">
          <x14:formula1>
            <xm:f>Lists!$A$4:$A$8</xm:f>
          </x14:formula1>
          <xm:sqref>C38:E38</xm:sqref>
        </x14:dataValidation>
        <x14:dataValidation type="list" allowBlank="1" showInputMessage="1" showErrorMessage="1" promptTitle="Advanced Courses" prompt="Select two (2) advanced courses about France and/or the Francophone World from the following for a total of eight (8) credits" xr:uid="{B72C3D65-E062-48AD-A997-45FBA0F0E35A}">
          <x14:formula1>
            <xm:f>Lists!$A$10:$A$15</xm:f>
          </x14:formula1>
          <xm:sqref>C39:E40</xm:sqref>
        </x14:dataValidation>
        <x14:dataValidation type="list" allowBlank="1" showInputMessage="1" showErrorMessage="1" promptTitle="Major Electives" prompt="Select three (3) courses for a total of 12 credits. A maximum of up to eight (8) credits (two (2) courses) of the 1000-level French language may be counted toward the major." xr:uid="{84DD6AD3-B65D-4D66-BB50-5763DB7ED671}">
          <x14:formula1>
            <xm:f>Lists!$A$18:$A$46</xm:f>
          </x14:formula1>
          <xm:sqref>C41:E43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71448-88A5-4CB5-8063-6559B5C6633F}">
  <dimension ref="A1:A63"/>
  <sheetViews>
    <sheetView workbookViewId="0">
      <selection activeCell="A12" sqref="A12"/>
    </sheetView>
  </sheetViews>
  <sheetFormatPr defaultColWidth="9.140625" defaultRowHeight="12.75"/>
  <cols>
    <col min="1" max="1" width="162.7109375" customWidth="1"/>
  </cols>
  <sheetData>
    <row r="1" spans="1:1" ht="20.25">
      <c r="A1" s="105" t="s">
        <v>69</v>
      </c>
    </row>
    <row r="2" spans="1:1">
      <c r="A2" s="106"/>
    </row>
    <row r="3" spans="1:1" ht="25.5">
      <c r="A3" s="125" t="s">
        <v>70</v>
      </c>
    </row>
    <row r="4" spans="1:1">
      <c r="A4" s="107"/>
    </row>
    <row r="5" spans="1:1">
      <c r="A5" s="108" t="s">
        <v>71</v>
      </c>
    </row>
    <row r="6" spans="1:1">
      <c r="A6" s="118" t="s">
        <v>72</v>
      </c>
    </row>
    <row r="7" spans="1:1">
      <c r="A7" s="118" t="s">
        <v>73</v>
      </c>
    </row>
    <row r="8" spans="1:1">
      <c r="A8" s="118" t="s">
        <v>74</v>
      </c>
    </row>
    <row r="9" spans="1:1">
      <c r="A9" s="121"/>
    </row>
    <row r="10" spans="1:1">
      <c r="A10" s="108" t="s">
        <v>75</v>
      </c>
    </row>
    <row r="11" spans="1:1">
      <c r="A11" s="107" t="s">
        <v>76</v>
      </c>
    </row>
    <row r="12" spans="1:1">
      <c r="A12" s="107" t="s">
        <v>77</v>
      </c>
    </row>
    <row r="13" spans="1:1">
      <c r="A13" s="107" t="s">
        <v>78</v>
      </c>
    </row>
    <row r="14" spans="1:1">
      <c r="A14" s="121" t="s">
        <v>79</v>
      </c>
    </row>
    <row r="15" spans="1:1">
      <c r="A15" s="122"/>
    </row>
    <row r="17" spans="1:1" ht="20.25">
      <c r="A17" s="84" t="s">
        <v>80</v>
      </c>
    </row>
    <row r="18" spans="1:1">
      <c r="A18" s="85"/>
    </row>
    <row r="19" spans="1:1">
      <c r="A19" s="86" t="s">
        <v>81</v>
      </c>
    </row>
    <row r="20" spans="1:1" ht="271.5" customHeight="1">
      <c r="A20" s="109" t="s">
        <v>82</v>
      </c>
    </row>
    <row r="21" spans="1:1">
      <c r="A21" s="109" t="s">
        <v>83</v>
      </c>
    </row>
    <row r="22" spans="1:1">
      <c r="A22" s="87"/>
    </row>
    <row r="23" spans="1:1">
      <c r="A23" s="109" t="s">
        <v>84</v>
      </c>
    </row>
    <row r="24" spans="1:1">
      <c r="A24" s="88"/>
    </row>
    <row r="25" spans="1:1">
      <c r="A25" s="109" t="s">
        <v>85</v>
      </c>
    </row>
    <row r="26" spans="1:1">
      <c r="A26" s="89"/>
    </row>
    <row r="27" spans="1:1">
      <c r="A27" s="90"/>
    </row>
    <row r="28" spans="1:1">
      <c r="A28" s="91"/>
    </row>
    <row r="29" spans="1:1">
      <c r="A29" s="92" t="s">
        <v>86</v>
      </c>
    </row>
    <row r="30" spans="1:1">
      <c r="A30" s="93"/>
    </row>
    <row r="31" spans="1:1">
      <c r="A31" s="126" t="s">
        <v>87</v>
      </c>
    </row>
    <row r="32" spans="1:1">
      <c r="A32" s="93"/>
    </row>
    <row r="33" spans="1:1" ht="89.25">
      <c r="A33" s="94" t="s">
        <v>88</v>
      </c>
    </row>
    <row r="34" spans="1:1">
      <c r="A34" s="90"/>
    </row>
    <row r="35" spans="1:1">
      <c r="A35" s="91"/>
    </row>
    <row r="36" spans="1:1">
      <c r="A36" s="95" t="s">
        <v>89</v>
      </c>
    </row>
    <row r="37" spans="1:1">
      <c r="A37" s="96"/>
    </row>
    <row r="38" spans="1:1" ht="25.5">
      <c r="A38" s="97" t="s">
        <v>90</v>
      </c>
    </row>
    <row r="39" spans="1:1">
      <c r="A39" s="96"/>
    </row>
    <row r="40" spans="1:1" ht="38.25">
      <c r="A40" s="97" t="s">
        <v>91</v>
      </c>
    </row>
    <row r="41" spans="1:1">
      <c r="A41" s="97"/>
    </row>
    <row r="42" spans="1:1" ht="25.5">
      <c r="A42" s="97" t="s">
        <v>92</v>
      </c>
    </row>
    <row r="43" spans="1:1">
      <c r="A43" s="96"/>
    </row>
    <row r="44" spans="1:1" ht="25.5">
      <c r="A44" s="97" t="s">
        <v>93</v>
      </c>
    </row>
    <row r="45" spans="1:1">
      <c r="A45" s="96"/>
    </row>
    <row r="46" spans="1:1" ht="72.75" customHeight="1">
      <c r="A46" s="97" t="s">
        <v>94</v>
      </c>
    </row>
    <row r="47" spans="1:1">
      <c r="A47" s="175" t="s">
        <v>95</v>
      </c>
    </row>
    <row r="48" spans="1:1">
      <c r="A48" s="175"/>
    </row>
    <row r="49" spans="1:1" ht="36.75" customHeight="1">
      <c r="A49" s="176"/>
    </row>
    <row r="50" spans="1:1">
      <c r="A50" s="98" t="s">
        <v>96</v>
      </c>
    </row>
    <row r="51" spans="1:1">
      <c r="A51" s="99" t="s">
        <v>97</v>
      </c>
    </row>
    <row r="52" spans="1:1" ht="25.5">
      <c r="A52" s="100" t="s">
        <v>98</v>
      </c>
    </row>
    <row r="53" spans="1:1">
      <c r="A53" s="99" t="s">
        <v>99</v>
      </c>
    </row>
    <row r="54" spans="1:1" ht="25.5">
      <c r="A54" s="101" t="s">
        <v>100</v>
      </c>
    </row>
    <row r="55" spans="1:1">
      <c r="A55" s="99" t="s">
        <v>101</v>
      </c>
    </row>
    <row r="56" spans="1:1">
      <c r="A56" s="102" t="s">
        <v>102</v>
      </c>
    </row>
    <row r="57" spans="1:1">
      <c r="A57" s="99" t="s">
        <v>103</v>
      </c>
    </row>
    <row r="58" spans="1:1" ht="25.5">
      <c r="A58" s="101" t="s">
        <v>104</v>
      </c>
    </row>
    <row r="59" spans="1:1">
      <c r="A59" s="99" t="s">
        <v>105</v>
      </c>
    </row>
    <row r="60" spans="1:1" ht="25.5">
      <c r="A60" s="101" t="s">
        <v>106</v>
      </c>
    </row>
    <row r="61" spans="1:1">
      <c r="A61" s="99" t="s">
        <v>107</v>
      </c>
    </row>
    <row r="62" spans="1:1" ht="25.5">
      <c r="A62" s="101" t="s">
        <v>108</v>
      </c>
    </row>
    <row r="63" spans="1:1">
      <c r="A63" s="102" t="s">
        <v>109</v>
      </c>
    </row>
  </sheetData>
  <mergeCells count="1">
    <mergeCell ref="A47:A49"/>
  </mergeCells>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A84"/>
  <sheetViews>
    <sheetView workbookViewId="0">
      <selection activeCell="C49" sqref="C49"/>
    </sheetView>
  </sheetViews>
  <sheetFormatPr defaultColWidth="9.140625" defaultRowHeight="12.75"/>
  <cols>
    <col min="7" max="7" width="20.42578125" customWidth="1"/>
    <col min="11" max="11" width="2.5703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5703125" bestFit="1" customWidth="1"/>
    <col min="27" max="27" width="10.7109375" bestFit="1" customWidth="1"/>
  </cols>
  <sheetData>
    <row r="1" spans="1:27">
      <c r="A1" s="1" t="s">
        <v>110</v>
      </c>
      <c r="C1" s="1"/>
      <c r="G1" s="83" t="s">
        <v>42</v>
      </c>
      <c r="H1" s="129" t="s">
        <v>111</v>
      </c>
      <c r="I1" s="129"/>
      <c r="J1" s="129"/>
      <c r="K1" s="70"/>
      <c r="L1" s="129" t="s">
        <v>112</v>
      </c>
      <c r="M1" s="129"/>
      <c r="N1" s="129"/>
      <c r="O1" s="3"/>
      <c r="P1" s="2" t="s">
        <v>113</v>
      </c>
      <c r="R1" s="2" t="s">
        <v>114</v>
      </c>
      <c r="T1" s="2" t="s">
        <v>115</v>
      </c>
      <c r="U1" s="2" t="s">
        <v>116</v>
      </c>
      <c r="V1" s="3"/>
      <c r="W1" s="2" t="s">
        <v>117</v>
      </c>
      <c r="X1" s="2" t="s">
        <v>118</v>
      </c>
      <c r="Y1" s="3"/>
      <c r="Z1" s="2" t="s">
        <v>119</v>
      </c>
      <c r="AA1" s="2" t="s">
        <v>120</v>
      </c>
    </row>
    <row r="2" spans="1:27">
      <c r="A2" s="1" t="s">
        <v>121</v>
      </c>
      <c r="C2" s="1"/>
      <c r="G2" t="s">
        <v>122</v>
      </c>
      <c r="H2" s="69" t="s">
        <v>123</v>
      </c>
      <c r="I2" s="77">
        <f>'Degree Planning Worksheet'!G1-7</f>
        <v>2019</v>
      </c>
      <c r="J2" s="67" t="str">
        <f>_xlfn.CONCAT($I$2+INT((ROW()-3)/3), " Fall")</f>
        <v>2018 Fall</v>
      </c>
      <c r="K2" s="68"/>
      <c r="L2" s="71" t="s">
        <v>123</v>
      </c>
      <c r="M2" s="77">
        <f>'Degree Planning Worksheet'!G1</f>
        <v>2026</v>
      </c>
      <c r="N2" s="67" t="str">
        <f>_xlfn.CONCAT($M$2+1+INT((ROW()-3)/3), " Fall")</f>
        <v>2026 Fall</v>
      </c>
      <c r="P2" s="1" t="s">
        <v>124</v>
      </c>
      <c r="R2" t="s">
        <v>125</v>
      </c>
      <c r="T2" s="67" t="str">
        <f t="shared" ref="T2:T9" si="0">_xlfn.CONCAT($M$2+1+(ROW()-3), " Fall")</f>
        <v>2026 Fall</v>
      </c>
      <c r="U2" s="67" t="str">
        <f t="shared" ref="U2:U9" si="1">_xlfn.CONCAT($M$2+1+(ROW()-3)+1, " Sp.")</f>
        <v>2027 Sp.</v>
      </c>
      <c r="V2" s="68"/>
      <c r="W2" s="67" t="str">
        <f>_xlfn.CONCAT($M$2+1+2*(ROW()-3)+1, " Fall.")</f>
        <v>2026 Fall.</v>
      </c>
      <c r="X2" s="67" t="str">
        <f>_xlfn.CONCAT($M$2+1+2*(ROW()-3)+3, " Sp.")</f>
        <v>2028 Sp.</v>
      </c>
      <c r="Y2" s="68"/>
      <c r="Z2" s="67" t="str">
        <f>_xlfn.CONCAT($M$2+1+2*(ROW()-3)+2, " Fall.")</f>
        <v>2027 Fall.</v>
      </c>
      <c r="AA2" s="67" t="str">
        <f>_xlfn.CONCAT($M$2+1+2*(ROW()-3)+2, " Sp.")</f>
        <v>2027 Sp.</v>
      </c>
    </row>
    <row r="3" spans="1:27">
      <c r="C3" s="1"/>
      <c r="G3" s="1" t="s">
        <v>126</v>
      </c>
      <c r="H3" s="1"/>
      <c r="I3" s="1"/>
      <c r="J3" s="67" t="str">
        <f>_xlfn.CONCAT($I$2+INT((ROW()-3)/3), " Sp.")</f>
        <v>2019 Sp.</v>
      </c>
      <c r="K3" s="68"/>
      <c r="L3" s="68"/>
      <c r="M3" s="1"/>
      <c r="N3" s="67" t="str">
        <f>_xlfn.CONCAT($M$2+1+INT((ROW()-3)/3), " Sp.")</f>
        <v>2027 Sp.</v>
      </c>
      <c r="P3" s="1" t="s">
        <v>127</v>
      </c>
      <c r="R3" t="s">
        <v>128</v>
      </c>
      <c r="T3" s="67" t="str">
        <f t="shared" si="0"/>
        <v>2027 Fall</v>
      </c>
      <c r="U3" s="67" t="str">
        <f t="shared" si="1"/>
        <v>2028 Sp.</v>
      </c>
      <c r="V3" s="68"/>
      <c r="W3" s="67" t="str">
        <f>_xlfn.CONCAT($M$2+1+2*(ROW()-3)+1, " Fall.")</f>
        <v>2028 Fall.</v>
      </c>
      <c r="X3" s="67" t="str">
        <f>_xlfn.CONCAT($M$2+1+2*(ROW()-3)+3, " Sp.")</f>
        <v>2030 Sp.</v>
      </c>
      <c r="Y3" s="68"/>
      <c r="Z3" s="67" t="str">
        <f>_xlfn.CONCAT($M$2+1+2*(ROW()-3)+2, " Fall.")</f>
        <v>2029 Fall.</v>
      </c>
      <c r="AA3" s="67" t="str">
        <f>_xlfn.CONCAT($M$2+1+2*(ROW()-3)+2, " Sp.")</f>
        <v>2029 Sp.</v>
      </c>
    </row>
    <row r="4" spans="1:27">
      <c r="A4" t="s">
        <v>129</v>
      </c>
      <c r="C4" s="1"/>
      <c r="G4" s="1"/>
      <c r="H4" s="1"/>
      <c r="I4" s="1"/>
      <c r="J4" s="67"/>
      <c r="K4" s="68"/>
      <c r="L4" s="68"/>
      <c r="M4" s="1"/>
      <c r="N4" s="67"/>
      <c r="P4" s="1"/>
      <c r="T4" s="67"/>
      <c r="U4" s="67"/>
      <c r="V4" s="68"/>
      <c r="W4" s="67"/>
      <c r="X4" s="67"/>
      <c r="Y4" s="68"/>
      <c r="Z4" s="67"/>
      <c r="AA4" s="67"/>
    </row>
    <row r="5" spans="1:27">
      <c r="A5" s="1" t="s">
        <v>130</v>
      </c>
      <c r="C5" s="1"/>
      <c r="G5" s="1" t="s">
        <v>131</v>
      </c>
      <c r="H5" s="1"/>
      <c r="I5" s="1"/>
      <c r="J5" s="67" t="str">
        <f>_xlfn.CONCAT($I$2+INT((ROW()-3)/3), " Su.")</f>
        <v>2019 Su.</v>
      </c>
      <c r="K5" s="68"/>
      <c r="L5" s="68"/>
      <c r="M5" s="1"/>
      <c r="N5" s="67" t="str">
        <f>_xlfn.CONCAT($M$2+1+INT((ROW()-3)/3), " Su.")</f>
        <v>2027 Su.</v>
      </c>
      <c r="P5" s="1" t="s">
        <v>132</v>
      </c>
      <c r="R5" t="s">
        <v>133</v>
      </c>
      <c r="T5" s="67" t="str">
        <f t="shared" si="0"/>
        <v>2029 Fall</v>
      </c>
      <c r="U5" s="67" t="str">
        <f t="shared" si="1"/>
        <v>2030 Sp.</v>
      </c>
      <c r="V5" s="68"/>
      <c r="W5" s="67" t="str">
        <f>_xlfn.CONCAT($M$2+1+2*(ROW()-3)+1, " Fall.")</f>
        <v>2032 Fall.</v>
      </c>
      <c r="X5" s="67" t="str">
        <f>_xlfn.CONCAT($M$2+1+2*(ROW()-3)+3, " Sp.")</f>
        <v>2034 Sp.</v>
      </c>
      <c r="Y5" s="68"/>
      <c r="Z5" s="67" t="str">
        <f>_xlfn.CONCAT($M$2+1+2*(ROW()-3)+2, " Fall.")</f>
        <v>2033 Fall.</v>
      </c>
      <c r="AA5" s="67" t="str">
        <f>_xlfn.CONCAT($M$2+1+2*(ROW()-3)+2, " Sp.")</f>
        <v>2033 Sp.</v>
      </c>
    </row>
    <row r="6" spans="1:27">
      <c r="A6" s="1" t="s">
        <v>134</v>
      </c>
      <c r="C6" s="1"/>
      <c r="G6" s="1" t="s">
        <v>135</v>
      </c>
      <c r="H6" s="1"/>
      <c r="I6" s="1"/>
      <c r="J6" s="67" t="str">
        <f>_xlfn.CONCAT($I$2+INT((ROW()-3)/3), " Fall")</f>
        <v>2020 Fall</v>
      </c>
      <c r="K6" s="68"/>
      <c r="L6" s="68"/>
      <c r="M6" s="1"/>
      <c r="N6" s="67" t="str">
        <f>_xlfn.CONCAT($M$2+1+INT((ROW()-3)/3), " Fall")</f>
        <v>2028 Fall</v>
      </c>
      <c r="P6" s="1" t="s">
        <v>136</v>
      </c>
      <c r="R6" t="s">
        <v>137</v>
      </c>
      <c r="T6" s="67" t="str">
        <f t="shared" si="0"/>
        <v>2030 Fall</v>
      </c>
      <c r="U6" s="67" t="str">
        <f t="shared" si="1"/>
        <v>2031 Sp.</v>
      </c>
      <c r="V6" s="68"/>
      <c r="W6" s="67" t="str">
        <f>_xlfn.CONCAT($M$2+1+2*(ROW()-3)+1, " Fall.")</f>
        <v>2034 Fall.</v>
      </c>
      <c r="X6" s="67" t="str">
        <f>_xlfn.CONCAT($M$2+1+2*(ROW()-3)+3, " Sp.")</f>
        <v>2036 Sp.</v>
      </c>
      <c r="Y6" s="68"/>
      <c r="Z6" s="67" t="str">
        <f>_xlfn.CONCAT($M$2+1+2*(ROW()-3)+2, " Fall.")</f>
        <v>2035 Fall.</v>
      </c>
      <c r="AA6" s="67" t="str">
        <f>_xlfn.CONCAT($M$2+1+2*(ROW()-3)+2, " Sp.")</f>
        <v>2035 Sp.</v>
      </c>
    </row>
    <row r="7" spans="1:27">
      <c r="A7" s="1" t="s">
        <v>138</v>
      </c>
      <c r="G7" t="s">
        <v>139</v>
      </c>
      <c r="H7" s="1"/>
      <c r="I7" s="1"/>
      <c r="J7" s="67" t="str">
        <f>_xlfn.CONCAT($I$2+INT((ROW()-3)/3), " Sp.")</f>
        <v>2020 Sp.</v>
      </c>
      <c r="K7" s="68"/>
      <c r="L7" s="68"/>
      <c r="M7" s="1"/>
      <c r="N7" s="67" t="str">
        <f>_xlfn.CONCAT($M$2+1+INT((ROW()-3)/3), " Sp.")</f>
        <v>2028 Sp.</v>
      </c>
      <c r="P7" s="1"/>
      <c r="R7" t="s">
        <v>140</v>
      </c>
      <c r="T7" s="67" t="str">
        <f t="shared" si="0"/>
        <v>2031 Fall</v>
      </c>
      <c r="U7" s="67" t="str">
        <f t="shared" si="1"/>
        <v>2032 Sp.</v>
      </c>
      <c r="V7" s="68"/>
      <c r="W7" s="68"/>
      <c r="X7" s="68"/>
      <c r="Y7" s="68"/>
      <c r="Z7" s="68"/>
    </row>
    <row r="8" spans="1:27">
      <c r="A8" s="127" t="s">
        <v>141</v>
      </c>
      <c r="G8" t="s">
        <v>142</v>
      </c>
      <c r="H8" s="1"/>
      <c r="I8" s="1"/>
      <c r="J8" s="67" t="str">
        <f>_xlfn.CONCAT($I$2+INT((ROW()-3)/3), " Su.")</f>
        <v>2020 Su.</v>
      </c>
      <c r="K8" s="68"/>
      <c r="L8" s="68"/>
      <c r="M8" s="1"/>
      <c r="N8" s="67" t="str">
        <f>_xlfn.CONCAT($M$2+1+INT((ROW()-3)/3), " Su.")</f>
        <v>2028 Su.</v>
      </c>
      <c r="R8" t="s">
        <v>143</v>
      </c>
      <c r="T8" s="67" t="str">
        <f t="shared" si="0"/>
        <v>2032 Fall</v>
      </c>
      <c r="U8" s="67" t="str">
        <f t="shared" si="1"/>
        <v>2033 Sp.</v>
      </c>
      <c r="V8" s="68"/>
      <c r="W8" s="68"/>
      <c r="X8" s="68"/>
      <c r="Y8" s="68"/>
      <c r="Z8" s="68"/>
    </row>
    <row r="9" spans="1:27">
      <c r="G9" t="s">
        <v>144</v>
      </c>
      <c r="H9" s="1"/>
      <c r="I9" s="1"/>
      <c r="J9" s="67" t="str">
        <f>_xlfn.CONCAT($I$2+INT((ROW()-3)/3), " Fall")</f>
        <v>2021 Fall</v>
      </c>
      <c r="K9" s="68"/>
      <c r="L9" s="68"/>
      <c r="M9" s="1"/>
      <c r="N9" s="67" t="str">
        <f>_xlfn.CONCAT($M$2+1+INT((ROW()-3)/3), " Fall")</f>
        <v>2029 Fall</v>
      </c>
      <c r="R9" t="s">
        <v>145</v>
      </c>
      <c r="T9" s="67" t="str">
        <f t="shared" si="0"/>
        <v>2033 Fall</v>
      </c>
      <c r="U9" s="67" t="str">
        <f t="shared" si="1"/>
        <v>2034 Sp.</v>
      </c>
      <c r="V9" s="68"/>
      <c r="W9" s="68"/>
      <c r="X9" s="68"/>
      <c r="Y9" s="68"/>
      <c r="Z9" s="68"/>
    </row>
    <row r="10" spans="1:27">
      <c r="A10" s="1" t="s">
        <v>146</v>
      </c>
      <c r="G10" t="s">
        <v>147</v>
      </c>
      <c r="H10" s="1"/>
      <c r="I10" s="1"/>
      <c r="J10" s="67" t="str">
        <f>_xlfn.CONCAT($I$2+INT((ROW()-3)/3), " Sp.")</f>
        <v>2021 Sp.</v>
      </c>
      <c r="K10" s="68"/>
      <c r="L10" s="68"/>
      <c r="M10" s="1"/>
      <c r="N10" s="67" t="str">
        <f>_xlfn.CONCAT($M$2+1+INT((ROW()-3)/3), " Sp.")</f>
        <v>2029 Sp.</v>
      </c>
      <c r="R10" t="s">
        <v>148</v>
      </c>
      <c r="T10" s="68"/>
    </row>
    <row r="11" spans="1:27">
      <c r="A11" s="124" t="s">
        <v>149</v>
      </c>
      <c r="H11" s="1"/>
      <c r="I11" s="1"/>
      <c r="J11" s="67" t="str">
        <f>_xlfn.CONCAT($I$2+INT((ROW()-3)/3), " Su.")</f>
        <v>2021 Su.</v>
      </c>
      <c r="K11" s="68"/>
      <c r="L11" s="68"/>
      <c r="M11" s="1"/>
      <c r="N11" s="67" t="str">
        <f>_xlfn.CONCAT($M$2+1+INT((ROW()-3)/3), " Su.")</f>
        <v>2029 Su.</v>
      </c>
      <c r="R11" t="s">
        <v>150</v>
      </c>
      <c r="T11" s="68"/>
    </row>
    <row r="12" spans="1:27">
      <c r="A12" t="s">
        <v>151</v>
      </c>
      <c r="G12" t="s">
        <v>152</v>
      </c>
      <c r="H12" s="1"/>
      <c r="I12" s="1"/>
      <c r="J12" s="67" t="str">
        <f>_xlfn.CONCAT($I$2+INT((ROW()-3)/3), " Fall")</f>
        <v>2022 Fall</v>
      </c>
      <c r="K12" s="68"/>
      <c r="L12" s="68"/>
      <c r="M12" s="1"/>
      <c r="N12" s="67" t="str">
        <f>_xlfn.CONCAT($M$2+1+INT((ROW()-3)/3), " Fall")</f>
        <v>2030 Fall</v>
      </c>
      <c r="R12" t="s">
        <v>153</v>
      </c>
      <c r="T12" s="68"/>
    </row>
    <row r="13" spans="1:27">
      <c r="A13" s="1" t="s">
        <v>154</v>
      </c>
      <c r="G13" t="s">
        <v>155</v>
      </c>
      <c r="H13" s="1"/>
      <c r="I13" s="1"/>
      <c r="J13" s="67" t="str">
        <f>_xlfn.CONCAT($I$2+INT((ROW()-3)/3), " Sp.")</f>
        <v>2022 Sp.</v>
      </c>
      <c r="K13" s="68"/>
      <c r="L13" s="68"/>
      <c r="M13" s="1"/>
      <c r="N13" s="67" t="str">
        <f>_xlfn.CONCAT($M$2+1+INT((ROW()-3)/3), " Sp.")</f>
        <v>2030 Sp.</v>
      </c>
      <c r="R13" t="s">
        <v>156</v>
      </c>
    </row>
    <row r="14" spans="1:27">
      <c r="A14" s="1" t="s">
        <v>157</v>
      </c>
      <c r="H14" s="1"/>
      <c r="I14" s="1"/>
      <c r="J14" s="67" t="str">
        <f>_xlfn.CONCAT($I$2+INT((ROW()-3)/3), " Su.")</f>
        <v>2022 Su.</v>
      </c>
      <c r="K14" s="68"/>
      <c r="L14" s="68"/>
      <c r="M14" s="1"/>
      <c r="N14" s="67" t="str">
        <f>_xlfn.CONCAT($M$2+1+INT((ROW()-3)/3), " Su.")</f>
        <v>2030 Su.</v>
      </c>
      <c r="R14" t="s">
        <v>158</v>
      </c>
    </row>
    <row r="15" spans="1:27">
      <c r="A15" s="1" t="s">
        <v>159</v>
      </c>
      <c r="H15" s="1"/>
      <c r="I15" s="1"/>
      <c r="J15" s="67" t="str">
        <f>_xlfn.CONCAT($I$2+INT((ROW()-3)/3), " Fall")</f>
        <v>2023 Fall</v>
      </c>
      <c r="K15" s="68"/>
      <c r="L15" s="68"/>
      <c r="M15" s="1"/>
      <c r="N15" s="67" t="str">
        <f>_xlfn.CONCAT($M$2+1+INT((ROW()-3)/3), " Fall")</f>
        <v>2031 Fall</v>
      </c>
      <c r="R15" t="s">
        <v>160</v>
      </c>
    </row>
    <row r="16" spans="1:27">
      <c r="A16" s="1"/>
      <c r="H16" s="1"/>
      <c r="I16" s="1"/>
      <c r="J16" s="67" t="str">
        <f>_xlfn.CONCAT($I$2+INT((ROW()-3)/3), " Sp.")</f>
        <v>2023 Sp.</v>
      </c>
      <c r="K16" s="68"/>
      <c r="L16" s="68"/>
      <c r="M16" s="1"/>
      <c r="N16" s="67" t="str">
        <f>_xlfn.CONCAT($M$2+1+INT((ROW()-3)/3), " Sp.")</f>
        <v>2031 Sp.</v>
      </c>
      <c r="R16" t="s">
        <v>161</v>
      </c>
    </row>
    <row r="17" spans="1:18">
      <c r="H17" s="1"/>
      <c r="I17" s="1"/>
      <c r="J17" s="67" t="str">
        <f>_xlfn.CONCAT($I$2+INT((ROW()-3)/3), " Su.")</f>
        <v>2023 Su.</v>
      </c>
      <c r="K17" s="68"/>
      <c r="L17" s="68"/>
      <c r="M17" s="1"/>
      <c r="N17" s="67" t="str">
        <f>_xlfn.CONCAT($M$2+1+INT((ROW()-3)/3), " Su.")</f>
        <v>2031 Su.</v>
      </c>
      <c r="R17" t="s">
        <v>162</v>
      </c>
    </row>
    <row r="18" spans="1:18">
      <c r="A18" s="1" t="s">
        <v>163</v>
      </c>
      <c r="H18" s="1"/>
      <c r="I18" s="1"/>
      <c r="J18" s="67" t="str">
        <f>_xlfn.CONCAT($I$2+INT((ROW()-3)/3), " Fall")</f>
        <v>2024 Fall</v>
      </c>
      <c r="K18" s="68"/>
      <c r="L18" s="68"/>
      <c r="M18" s="1"/>
      <c r="N18" s="67" t="str">
        <f>_xlfn.CONCAT($M$2+1+INT((ROW()-3)/3), " Fall")</f>
        <v>2032 Fall</v>
      </c>
      <c r="R18" t="s">
        <v>164</v>
      </c>
    </row>
    <row r="19" spans="1:18">
      <c r="A19" s="1" t="s">
        <v>165</v>
      </c>
      <c r="H19" s="1"/>
      <c r="I19" s="1"/>
      <c r="J19" s="67" t="str">
        <f>_xlfn.CONCAT($I$2+INT((ROW()-3)/3), " Sp.")</f>
        <v>2024 Sp.</v>
      </c>
      <c r="K19" s="68"/>
      <c r="L19" s="68"/>
      <c r="M19" s="1"/>
      <c r="N19" s="67" t="str">
        <f>_xlfn.CONCAT($M$2+1+INT((ROW()-3)/3), " Sp.")</f>
        <v>2032 Sp.</v>
      </c>
      <c r="R19" t="s">
        <v>166</v>
      </c>
    </row>
    <row r="20" spans="1:18">
      <c r="A20" s="124" t="s">
        <v>167</v>
      </c>
      <c r="H20" s="1"/>
      <c r="I20" s="1"/>
      <c r="J20" s="67" t="str">
        <f>_xlfn.CONCAT($I$2+INT((ROW()-3)/3), " Su.")</f>
        <v>2024 Su.</v>
      </c>
      <c r="K20" s="68"/>
      <c r="L20" s="68"/>
      <c r="M20" s="1"/>
      <c r="N20" s="67" t="str">
        <f>_xlfn.CONCAT($M$2+1+INT((ROW()-3)/3), " Su.")</f>
        <v>2032 Su.</v>
      </c>
      <c r="R20" t="s">
        <v>168</v>
      </c>
    </row>
    <row r="21" spans="1:18">
      <c r="A21" s="1" t="s">
        <v>169</v>
      </c>
      <c r="H21" s="1"/>
      <c r="I21" s="1"/>
      <c r="J21" s="67" t="str">
        <f>_xlfn.CONCAT($I$2+INT((ROW()-3)/3), " Fall")</f>
        <v>2025 Fall</v>
      </c>
      <c r="K21" s="68"/>
      <c r="L21" s="68"/>
      <c r="M21" s="1"/>
      <c r="N21" s="67" t="s">
        <v>170</v>
      </c>
      <c r="R21" t="s">
        <v>171</v>
      </c>
    </row>
    <row r="22" spans="1:18">
      <c r="A22" s="82" t="s">
        <v>172</v>
      </c>
      <c r="H22" s="1"/>
      <c r="I22" s="1"/>
      <c r="J22" s="67" t="str">
        <f>_xlfn.CONCAT($I$2+INT((ROW()-3)/3), " Sp.")</f>
        <v>2025 Sp.</v>
      </c>
      <c r="K22" s="68"/>
      <c r="L22" s="68"/>
    </row>
    <row r="23" spans="1:18">
      <c r="A23" s="1" t="s">
        <v>173</v>
      </c>
      <c r="H23" s="1"/>
      <c r="I23" s="1"/>
      <c r="J23" s="67" t="str">
        <f>_xlfn.CONCAT($I$2+INT((ROW()-3)/3), " Su.")</f>
        <v>2025 Su.</v>
      </c>
      <c r="K23" s="68"/>
      <c r="L23" s="68"/>
    </row>
    <row r="24" spans="1:18">
      <c r="A24" s="1" t="s">
        <v>174</v>
      </c>
      <c r="H24" s="1"/>
      <c r="I24" s="1"/>
      <c r="J24" s="67" t="str">
        <f>_xlfn.CONCAT($I$2+INT((ROW()-3)/3), " Fall")</f>
        <v>2026 Fall</v>
      </c>
      <c r="K24" s="68"/>
      <c r="L24" s="68"/>
    </row>
    <row r="25" spans="1:18">
      <c r="A25" s="1" t="s">
        <v>146</v>
      </c>
      <c r="H25" s="1"/>
      <c r="I25" s="1"/>
      <c r="J25" s="67"/>
      <c r="K25" s="68"/>
      <c r="L25" s="68"/>
    </row>
    <row r="26" spans="1:18">
      <c r="A26" s="124" t="s">
        <v>175</v>
      </c>
      <c r="H26" s="1"/>
      <c r="I26" s="1"/>
      <c r="J26" s="67" t="str">
        <f>_xlfn.CONCAT($I$2+INT((ROW()-3)/3), " Sp.")</f>
        <v>2026 Sp.</v>
      </c>
      <c r="K26" s="68"/>
      <c r="L26" s="68"/>
    </row>
    <row r="27" spans="1:18">
      <c r="A27" s="124" t="s">
        <v>176</v>
      </c>
      <c r="H27" s="1"/>
      <c r="I27" s="1"/>
      <c r="J27" s="67" t="str">
        <f>_xlfn.CONCAT($I$2+INT((ROW()-3)/3), " Su.")</f>
        <v>2027 Su.</v>
      </c>
      <c r="K27" s="68"/>
      <c r="L27" s="68"/>
    </row>
    <row r="28" spans="1:18">
      <c r="A28" s="1" t="s">
        <v>177</v>
      </c>
      <c r="H28" s="1"/>
      <c r="I28" s="1"/>
      <c r="J28" s="67" t="str">
        <f>_xlfn.CONCAT($I$2+INT((ROW()-3)/3), " Fall")</f>
        <v>2027 Fall</v>
      </c>
      <c r="K28" s="68"/>
      <c r="L28" s="68"/>
    </row>
    <row r="29" spans="1:18">
      <c r="A29" t="s">
        <v>178</v>
      </c>
      <c r="H29" s="1"/>
      <c r="I29" s="1"/>
      <c r="J29" s="67" t="str">
        <f>_xlfn.CONCAT($I$2+INT((ROW()-3)/3), " Sp.")</f>
        <v>2027 Sp.</v>
      </c>
      <c r="K29" s="68"/>
      <c r="L29" s="68"/>
    </row>
    <row r="30" spans="1:18">
      <c r="A30" s="1" t="s">
        <v>179</v>
      </c>
      <c r="H30" s="1"/>
      <c r="I30" s="1"/>
      <c r="J30" s="67" t="str">
        <f>_xlfn.CONCAT($I$2+INT((ROW()-3)/3), " Su.")</f>
        <v>2028 Su.</v>
      </c>
      <c r="K30" s="68"/>
      <c r="L30" s="68"/>
      <c r="M30" s="1"/>
      <c r="N30" s="1"/>
    </row>
    <row r="31" spans="1:18">
      <c r="A31" s="1" t="s">
        <v>180</v>
      </c>
      <c r="H31" s="1"/>
      <c r="I31" s="1"/>
      <c r="J31" s="67" t="str">
        <f>_xlfn.CONCAT($I$2+INT((ROW()-3)/3), " Fall")</f>
        <v>2028 Fall</v>
      </c>
      <c r="K31" s="68"/>
      <c r="L31" s="68"/>
      <c r="M31" s="1"/>
      <c r="N31" s="1"/>
    </row>
    <row r="32" spans="1:18">
      <c r="A32" s="1" t="s">
        <v>181</v>
      </c>
      <c r="H32" s="1"/>
      <c r="I32" s="1"/>
      <c r="J32" s="67" t="str">
        <f>_xlfn.CONCAT($I$2+INT((ROW()-3)/3), " Sp.")</f>
        <v>2028 Sp.</v>
      </c>
      <c r="K32" s="68"/>
      <c r="L32" s="68"/>
      <c r="M32" s="1"/>
      <c r="N32" s="1"/>
    </row>
    <row r="33" spans="1:18">
      <c r="A33" s="1" t="s">
        <v>182</v>
      </c>
      <c r="H33" s="1"/>
      <c r="I33" s="1"/>
      <c r="J33" s="67" t="str">
        <f>_xlfn.CONCAT($I$2+INT((ROW()-3)/3), " Su.")</f>
        <v>2029 Su.</v>
      </c>
      <c r="K33" s="68"/>
      <c r="L33" s="68"/>
      <c r="M33" s="1"/>
      <c r="N33" s="1"/>
    </row>
    <row r="34" spans="1:18">
      <c r="A34" s="1" t="s">
        <v>183</v>
      </c>
      <c r="H34" s="1"/>
      <c r="I34" s="1"/>
      <c r="J34" s="67" t="str">
        <f>_xlfn.CONCAT($I$2+INT((ROW()-3)/3), " Fall")</f>
        <v>2029 Fall</v>
      </c>
      <c r="K34" s="68"/>
      <c r="L34" s="68"/>
      <c r="M34" s="1"/>
      <c r="N34" s="1"/>
    </row>
    <row r="35" spans="1:18">
      <c r="A35" s="1" t="s">
        <v>184</v>
      </c>
      <c r="H35" s="1"/>
      <c r="I35" s="1"/>
      <c r="J35" s="67" t="str">
        <f>_xlfn.CONCAT($I$2+INT((ROW()-3)/3), " Sp.")</f>
        <v>2029 Sp.</v>
      </c>
      <c r="K35" s="68"/>
      <c r="L35" s="68"/>
      <c r="M35" s="1"/>
      <c r="N35" s="1"/>
    </row>
    <row r="36" spans="1:18">
      <c r="A36" s="1" t="s">
        <v>185</v>
      </c>
      <c r="H36" s="1"/>
      <c r="I36" s="1"/>
      <c r="J36" s="67" t="str">
        <f>_xlfn.CONCAT($I$2+INT((ROW()-3)/3), " Su.")</f>
        <v>2030 Su.</v>
      </c>
      <c r="K36" s="68"/>
      <c r="L36" s="68"/>
      <c r="M36" s="1"/>
      <c r="N36" s="1"/>
    </row>
    <row r="37" spans="1:18">
      <c r="A37" s="1" t="s">
        <v>157</v>
      </c>
      <c r="H37" s="1"/>
      <c r="I37" s="1"/>
      <c r="J37" s="67" t="str">
        <f>_xlfn.CONCAT($I$2+INT((ROW()-3)/3), " Fall")</f>
        <v>2030 Fall</v>
      </c>
      <c r="K37" s="68"/>
      <c r="L37" s="68"/>
      <c r="M37" s="1"/>
      <c r="N37" s="1"/>
    </row>
    <row r="38" spans="1:18">
      <c r="A38" s="1" t="s">
        <v>186</v>
      </c>
      <c r="I38" s="1"/>
      <c r="J38" s="67" t="str">
        <f>_xlfn.CONCAT($I$2+INT((ROW()-3)/3), " Sp.")</f>
        <v>2030 Sp.</v>
      </c>
      <c r="K38" s="68"/>
      <c r="L38" s="68"/>
    </row>
    <row r="39" spans="1:18">
      <c r="A39" s="1" t="s">
        <v>159</v>
      </c>
      <c r="I39" s="1"/>
      <c r="J39" s="67" t="str">
        <f>_xlfn.CONCAT($I$2+INT((ROW()-3)/3), " Su.")</f>
        <v>2031 Su.</v>
      </c>
      <c r="K39" s="68"/>
      <c r="L39" s="68"/>
    </row>
    <row r="40" spans="1:18">
      <c r="A40" s="1" t="s">
        <v>187</v>
      </c>
      <c r="J40" s="67" t="str">
        <f>_xlfn.CONCAT($I$2+INT((ROW()-3)/3), " Fall")</f>
        <v>2031 Fall</v>
      </c>
      <c r="K40" s="68"/>
      <c r="L40" s="68"/>
    </row>
    <row r="41" spans="1:18">
      <c r="A41" s="1" t="s">
        <v>188</v>
      </c>
    </row>
    <row r="42" spans="1:18">
      <c r="A42" s="1" t="s">
        <v>189</v>
      </c>
    </row>
    <row r="43" spans="1:18">
      <c r="A43" s="1" t="s">
        <v>190</v>
      </c>
    </row>
    <row r="44" spans="1:18" ht="15.75" customHeight="1">
      <c r="A44" s="1" t="s">
        <v>191</v>
      </c>
      <c r="H44" s="128" t="s">
        <v>192</v>
      </c>
      <c r="I44" s="128"/>
      <c r="J44" s="128"/>
      <c r="K44" s="128"/>
      <c r="L44" s="128"/>
      <c r="M44" s="128"/>
      <c r="N44" s="128"/>
      <c r="O44" s="128"/>
      <c r="P44" s="128"/>
      <c r="Q44" s="128"/>
      <c r="R44" s="128"/>
    </row>
    <row r="45" spans="1:18">
      <c r="A45" s="1" t="s">
        <v>193</v>
      </c>
    </row>
    <row r="46" spans="1:18" ht="14.25">
      <c r="A46" s="79" t="s">
        <v>194</v>
      </c>
    </row>
    <row r="48" spans="1:18" ht="14.25">
      <c r="A48" s="79"/>
    </row>
    <row r="49" spans="1:1" ht="14.25">
      <c r="A49" s="79"/>
    </row>
    <row r="50" spans="1:1" ht="14.25">
      <c r="A50" s="79"/>
    </row>
    <row r="51" spans="1:1" ht="14.25">
      <c r="A51" s="79"/>
    </row>
    <row r="52" spans="1:1" ht="14.25">
      <c r="A52" s="79"/>
    </row>
    <row r="53" spans="1:1" ht="14.25">
      <c r="A53" s="79"/>
    </row>
    <row r="54" spans="1:1" ht="14.25">
      <c r="A54" s="79"/>
    </row>
    <row r="55" spans="1:1" ht="14.25">
      <c r="A55" s="79"/>
    </row>
    <row r="56" spans="1:1" ht="14.25">
      <c r="A56" s="79"/>
    </row>
    <row r="58" spans="1:1" ht="15">
      <c r="A58" s="80"/>
    </row>
    <row r="59" spans="1:1" ht="14.25">
      <c r="A59" s="81"/>
    </row>
    <row r="60" spans="1:1" ht="14.25">
      <c r="A60" s="81"/>
    </row>
    <row r="61" spans="1:1" ht="14.25">
      <c r="A61" s="81"/>
    </row>
    <row r="62" spans="1:1" ht="14.25">
      <c r="A62" s="81"/>
    </row>
    <row r="63" spans="1:1" ht="14.25">
      <c r="A63" s="81"/>
    </row>
    <row r="64" spans="1:1" ht="14.25">
      <c r="A64" s="81"/>
    </row>
    <row r="65" spans="1:1" ht="14.25">
      <c r="A65" s="81"/>
    </row>
    <row r="66" spans="1:1" ht="14.25">
      <c r="A66" s="81"/>
    </row>
    <row r="67" spans="1:1" ht="14.25">
      <c r="A67" s="81"/>
    </row>
    <row r="68" spans="1:1" ht="14.25">
      <c r="A68" s="81"/>
    </row>
    <row r="69" spans="1:1" ht="14.25">
      <c r="A69" s="81"/>
    </row>
    <row r="70" spans="1:1" ht="14.25">
      <c r="A70" s="81"/>
    </row>
    <row r="71" spans="1:1" ht="14.25">
      <c r="A71" s="81"/>
    </row>
    <row r="72" spans="1:1" ht="14.25">
      <c r="A72" s="81"/>
    </row>
    <row r="73" spans="1:1" ht="14.25">
      <c r="A73" s="81"/>
    </row>
    <row r="74" spans="1:1" ht="14.25">
      <c r="A74" s="81"/>
    </row>
    <row r="75" spans="1:1" ht="14.25">
      <c r="A75" s="81"/>
    </row>
    <row r="76" spans="1:1" ht="14.25">
      <c r="A76" s="81"/>
    </row>
    <row r="77" spans="1:1" ht="14.25">
      <c r="A77" s="81"/>
    </row>
    <row r="78" spans="1:1" ht="14.25">
      <c r="A78" s="81"/>
    </row>
    <row r="79" spans="1:1" ht="14.25">
      <c r="A79" s="81"/>
    </row>
    <row r="80" spans="1:1" ht="14.25">
      <c r="A80" s="81"/>
    </row>
    <row r="81" spans="1:1" ht="14.25">
      <c r="A81" s="81"/>
    </row>
    <row r="82" spans="1:1" ht="14.25">
      <c r="A82" s="79"/>
    </row>
    <row r="83" spans="1:1" ht="14.25">
      <c r="A83" s="81"/>
    </row>
    <row r="84" spans="1:1" ht="14.25">
      <c r="A84" s="81"/>
    </row>
  </sheetData>
  <protectedRanges>
    <protectedRange sqref="B7:G1048576 A112:A1048576 A75:A110 A9:A16 B1:F6 A29:A39 A1:A7 A19:A27 A45:A46 A41:A43 A48:A73" name="Range1"/>
    <protectedRange sqref="I2 M2 P2:P6 R2:R21" name="Range2"/>
    <protectedRange sqref="G1:G6" name="Range1_1"/>
  </protectedRanges>
  <mergeCells count="3">
    <mergeCell ref="H44:R44"/>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3F32B9-C99F-4BA4-B32F-27DD57EA06EE}"/>
</file>

<file path=customXml/itemProps2.xml><?xml version="1.0" encoding="utf-8"?>
<ds:datastoreItem xmlns:ds="http://schemas.openxmlformats.org/officeDocument/2006/customXml" ds:itemID="{4AD1546F-68CA-458A-BA55-C1DA58FF4073}"/>
</file>

<file path=customXml/itemProps3.xml><?xml version="1.0" encoding="utf-8"?>
<ds:datastoreItem xmlns:ds="http://schemas.openxmlformats.org/officeDocument/2006/customXml" ds:itemID="{BA50AA51-FF06-4F9F-9DB7-389292411935}"/>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Nicole Voo</cp:lastModifiedBy>
  <cp:revision/>
  <dcterms:created xsi:type="dcterms:W3CDTF">2008-10-14T10:14:22Z</dcterms:created>
  <dcterms:modified xsi:type="dcterms:W3CDTF">2026-08-06T12:28:14Z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