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70" documentId="8_{FB22F1A4-E519-482F-B23C-313289AA34C0}" xr6:coauthVersionLast="47" xr6:coauthVersionMax="47" xr10:uidLastSave="{7113CE2F-927E-4760-8DF2-65F19D797028}"/>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<sst xmlns="http://schemas.openxmlformats.org/spreadsheetml/2006/main" count="297" uniqueCount="155">
  <si>
    <t>B.A. in History, Law &amp; Society</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</si>
  <si>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</si>
  <si>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</si>
  <si>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</si>
  <si>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</si>
  <si>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</si>
  <si>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</si>
  <si>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</si>
  <si>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</si>
  <si>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</si>
  <si>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</si>
  <si>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</si>
  <si>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</si>
  <si>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</si>
  <si>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</si>
  <si>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</si>
  <si>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</si>
  <si>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</si>
  <si>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</si>
  <si>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</si>
  <si>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</si>
  <si>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</si>
  <si>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</si>
  <si>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</si>
  <si>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</si>
  <si>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</si>
  <si>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</si>
  <si>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</si>
  <si>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</si>
  <si>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</si>
  <si>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</si>
  <si>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</si>
  <si>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</si>
  <si>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</si>
  <si>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</si>
  <si>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</si>
  <si>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</si>
  <si>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</si>
  <si>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</si>
  <si>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</si>
  <si>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</si>
  <si>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</si>
  <si>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</si>
  <si>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</si>
  <si>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</si>
  <si>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</si>
  <si>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</si>
  <si>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</si>
  <si>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</si>
  <si>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</si>
  <si>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(42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</si>
  <si>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</si>
  <si>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HI/LW2020: The Historical Foundations of Law</t>
  </si>
  <si>
    <t>HI/LW2030: Introduction to History, Law &amp; Society</t>
  </si>
  <si>
    <t>HI2090 Introductory Methods Workshop</t>
  </si>
  <si>
    <r>
      <rPr>
        <b/>
        <sz val="11"/>
        <color rgb="FFFF0000"/>
        <rFont val="Arial"/>
      </rPr>
      <t xml:space="preserve">HI3050CCR: Advanced  Methods Workshop </t>
    </r>
    <r>
      <rPr>
        <sz val="11"/>
        <color rgb="FFE26B0A"/>
        <rFont val="Arial"/>
      </rPr>
      <t xml:space="preserve">(junior) </t>
    </r>
  </si>
  <si>
    <r>
      <rPr>
        <b/>
        <sz val="11"/>
        <color rgb="FFFF0000"/>
        <rFont val="Arial"/>
      </rPr>
      <t>HI/LW4050CCC: History, Law, and Society Capstone</t>
    </r>
    <r>
      <rPr>
        <sz val="11"/>
        <color rgb="FF000000"/>
        <rFont val="Arial"/>
      </rPr>
      <t xml:space="preserve"> - 2 credits 
</t>
    </r>
    <r>
      <rPr>
        <sz val="11"/>
        <color rgb="FFE26B0A"/>
        <rFont val="Arial"/>
      </rPr>
      <t>(senior + HI/LW2020 + HI/LW2030)</t>
    </r>
  </si>
  <si>
    <t>LW3xxx</t>
  </si>
  <si>
    <t>HIxxxx</t>
  </si>
  <si>
    <t>AH/CL/CM/EC/GS/PO/PYxxx</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</si>
  <si>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</si>
  <si>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</si>
  <si>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</si>
  <si>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</si>
  <si>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</si>
  <si>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</si>
  <si>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</si>
  <si>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</si>
  <si>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</si>
  <si>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History Law and Society - Advising Information</t>
  </si>
  <si>
    <r>
      <t xml:space="preserve"> </t>
    </r>
    <r>
      <rPr>
        <b/>
        <sz val="10"/>
        <rFont val="Arial"/>
        <family val="2"/>
      </rPr>
      <t xml:space="preserve">Departmental Honors: </t>
    </r>
    <r>
      <rPr>
        <sz val="10"/>
        <rFont val="Arial"/>
        <family val="2"/>
      </rPr>
      <t>Students earning a 3.7 GPA in the major and completing a senior honors thesis will receive honors.</t>
    </r>
  </si>
  <si>
    <r>
      <rPr>
        <b/>
        <sz val="10"/>
        <color rgb="FF000000"/>
        <rFont val="Arial"/>
        <family val="2"/>
      </rPr>
      <t>Sequencing</t>
    </r>
    <r>
      <rPr>
        <sz val="10"/>
        <color rgb="FF000000"/>
        <rFont val="Arial"/>
        <family val="2"/>
      </rPr>
      <t> :</t>
    </r>
  </si>
  <si>
    <t>Students should take HI3050 Advanced Methods Workshop before taking HI/LW4050 HISTORY, LAW, &amp; SOCIETY CAPSTONE</t>
  </si>
  <si>
    <t>Course frequency information (subject to change):</t>
  </si>
  <si>
    <t>Courses offered in Fall</t>
  </si>
  <si>
    <t xml:space="preserve">HI3050CCR: Advanced  Methods Workshop </t>
  </si>
  <si>
    <t>Courses offered in Spring</t>
  </si>
  <si>
    <t>HI/LW4050CCC: History, Law, and Society Capstone</t>
  </si>
  <si>
    <t>General Academic Policy</t>
  </si>
  <si>
    <t>Global Liberal Arts Core Curriculum Requirements</t>
  </si>
  <si>
    <r>
      <rPr>
        <b/>
        <sz val="10"/>
        <color rgb="FF000000"/>
        <rFont val="Arial"/>
      </rPr>
      <t>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Integrative Inquiry and Minor Courses</t>
    </r>
    <r>
      <rPr>
        <sz val="10"/>
        <color rgb="FF000000"/>
        <rFont val="Arial"/>
      </rPr>
      <t xml:space="preserve">: Integrative Inquiry courses may double count with a student’s minor(s). 
Integrative Inquiry and FirstBridge courses: FirstBridge courses count towards Integrative Inquiry regardless of the student’s major discipline. It is important to note that FirstBridge courses may not apply to a student’s major. 
</t>
    </r>
    <r>
      <rPr>
        <b/>
        <sz val="10"/>
        <color rgb="FF000000"/>
        <rFont val="Arial"/>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Integrative Inquiry for interdisciplinary majors: </t>
    </r>
    <r>
      <rPr>
        <sz val="10"/>
        <color rgb="FF000000"/>
        <rFont val="Arial"/>
      </rPr>
      <t xml:space="preserve">Students doing an interdisciplinary major* may fulfil the Integrative Inquiry requirement with CCI coded courses taken in any discipline beyond the major requirements.
</t>
    </r>
    <r>
      <rPr>
        <b/>
        <sz val="10"/>
        <color rgb="FF000000"/>
        <rFont val="Arial"/>
      </rPr>
      <t xml:space="preserve">*Interdisciplinary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t>
    </r>
    <r>
      <rPr>
        <sz val="10"/>
        <color rgb="FF000000"/>
        <rFont val="Arial"/>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</si>
  <si>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</si>
  <si>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</si>
  <si>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</si>
  <si>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</si>
  <si>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</si>
  <si>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</si>
  <si>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</si>
  <si>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</si>
  <si>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</si>
  <si>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</si>
  <si>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</si>
  <si>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</si>
  <si>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</si>
  <si>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</si>
  <si>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</si>
  <si>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</si>
  <si>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</si>
  <si>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</si>
  <si>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</si>
  <si>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</si>
  <si>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</si>
  <si>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</si>
  <si>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</si>
  <si>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</si>
  <si>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</si>
  <si>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</si>
  <si>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</si>
  <si>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Math Placement  -</t>
  </si>
  <si>
    <t>Terms</t>
  </si>
  <si>
    <t>Future_terms</t>
  </si>
  <si>
    <t>Years</t>
  </si>
  <si>
    <t>Grades</t>
  </si>
  <si>
    <t>Falls</t>
  </si>
  <si>
    <t>Springs</t>
  </si>
  <si>
    <t>Even Falls</t>
  </si>
  <si>
    <t>Even Springs</t>
  </si>
  <si>
    <t>odd Falls</t>
  </si>
  <si>
    <t>OddSpring</t>
  </si>
  <si>
    <t>Placed MA1005 or MA0900 (waiver test)</t>
  </si>
  <si>
    <t>start with</t>
  </si>
  <si>
    <t>1st Year</t>
  </si>
  <si>
    <t>A</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</si>
  <si>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</si>
  <si>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</si>
  <si>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</si>
  <si>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</si>
  <si>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</si>
  <si>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</si>
  <si>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</si>
  <si>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</si>
  <si>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</si>
  <si>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</si>
  <si>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</si>
  <si>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Placed into MA1030CCM Calc (Precalc test)</t>
  </si>
  <si>
    <t>C+</t>
  </si>
  <si>
    <t>Precalc test not validated - must take algebra test</t>
  </si>
  <si>
    <t>C</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</si>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</sst>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0"/>
      <color rgb="FF000000"/>
      <name val="Arial"/>
    </font>
    <font>
      <sz val="10"/>
      <color rgb="FF000000"/>
      <name val="Arial"/>
    </font>
    <font>
      <b/>
      <sz val="11"/>
      <color rgb="FFFF0000"/>
      <name val="Arial"/>
    </font>
    <font>
      <sz val="11"/>
      <color rgb="FF000000"/>
      <name val="Arial"/>
    </font>
    <font>
      <sz val="11"/>
      <color rgb="FFE26B0A"/>
      <name val="Arial"/>
    </font>
    <font>
      <b/>
      <sz val="10"/>
      <name val="Arial"/>
    </font>
    <font>
      <b/>
      <sz val="16"/>
      <color rgb="FFFFFFFF"/>
      <name val="Arial"/>
    </font>
    <font>
      <b/>
      <sz val="16"/>
      <color rgb="FFE26B0A"/>
      <name val="Arial"/>
    </font>
    <font>
      <b/>
      <sz val="16"/>
      <color theme="0"/>
      <name val="Arial"/>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0" fillId="0" borderId="0" applyNumberFormat="0" applyFill="0" applyBorder="0" applyAlignment="0" applyProtection="0"/>
  </cellStyleXfs>
  <cellXfs count="162">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1" fillId="0" borderId="0" xfId="0" quotePrefix="1" applyFont="1"/>
    <xf numFmtId="0" fontId="0" fillId="0" borderId="0" xfId="0"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6" fillId="24" borderId="5" xfId="0" applyFont="1" applyFill="1" applyBorder="1" applyAlignment="1">
      <alignment horizontal="left" vertical="center" wrapText="1"/>
    </xf>
    <xf numFmtId="0" fontId="29" fillId="24" borderId="0" xfId="0" applyFont="1" applyFill="1" applyAlignment="1">
      <alignment horizontal="left" vertical="center" wrapText="1"/>
    </xf>
    <xf numFmtId="0" fontId="0" fillId="24" borderId="10" xfId="0" applyFill="1" applyBorder="1" applyAlignment="1">
      <alignment horizontal="left" vertical="center" wrapText="1"/>
    </xf>
    <xf numFmtId="0" fontId="4" fillId="24" borderId="0" xfId="0" applyFont="1" applyFill="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39" fillId="9" borderId="8" xfId="0" applyFont="1" applyFill="1" applyBorder="1" applyAlignment="1">
      <alignment vertical="center" wrapText="1"/>
    </xf>
    <xf numFmtId="0" fontId="29" fillId="9" borderId="8" xfId="0" applyFont="1" applyFill="1" applyBorder="1" applyAlignment="1">
      <alignment vertical="center" wrapText="1"/>
    </xf>
    <xf numFmtId="0" fontId="29" fillId="10" borderId="9" xfId="0" applyFont="1" applyFill="1" applyBorder="1" applyAlignment="1">
      <alignment vertical="center" wrapText="1"/>
    </xf>
    <xf numFmtId="0" fontId="0" fillId="24" borderId="0" xfId="0" applyFill="1" applyAlignment="1">
      <alignment horizontal="left" vertical="center" wrapText="1"/>
    </xf>
    <xf numFmtId="0" fontId="44" fillId="24" borderId="0" xfId="0" applyFont="1" applyFill="1" applyAlignment="1">
      <alignment horizontal="left" vertical="center" wrapText="1"/>
    </xf>
    <xf numFmtId="0" fontId="47" fillId="11" borderId="0" xfId="0" applyFont="1" applyFill="1" applyAlignment="1">
      <alignment horizontal="left" vertic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9" fillId="9" borderId="0" xfId="0" applyFont="1" applyFill="1" applyAlignment="1">
      <alignment horizontal="left" vertical="center"/>
    </xf>
    <xf numFmtId="0" fontId="10" fillId="0" borderId="0" xfId="0" applyFont="1" applyAlignment="1" applyProtection="1">
      <alignment horizontal="left" vertical="center"/>
      <protection locked="0"/>
    </xf>
    <xf numFmtId="0" fontId="15" fillId="0" borderId="0" xfId="0" applyFont="1" applyAlignment="1">
      <alignment vertical="center" wrapText="1"/>
    </xf>
    <xf numFmtId="0" fontId="15" fillId="0" borderId="0" xfId="0" applyFont="1" applyAlignment="1">
      <alignment vertical="center"/>
    </xf>
    <xf numFmtId="0" fontId="8" fillId="8" borderId="0" xfId="0" applyFont="1" applyFill="1" applyAlignment="1" applyProtection="1">
      <alignment horizontal="left"/>
      <protection locked="0"/>
    </xf>
    <xf numFmtId="0" fontId="42" fillId="0" borderId="0" xfId="0" applyFont="1" applyAlignment="1">
      <alignment vertical="center"/>
    </xf>
    <xf numFmtId="0" fontId="8" fillId="8" borderId="0" xfId="0" applyFont="1" applyFill="1" applyAlignment="1" applyProtection="1">
      <alignment horizontal="left" vertical="center"/>
      <protection locked="0"/>
    </xf>
    <xf numFmtId="0" fontId="42"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48"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8" fillId="17" borderId="0" xfId="0" applyFont="1" applyFill="1" applyAlignment="1" applyProtection="1">
      <alignment horizontal="left" vertical="center"/>
      <protection locked="0"/>
    </xf>
    <xf numFmtId="0" fontId="41" fillId="0" borderId="0" xfId="0" applyFont="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42" fillId="0" borderId="0" xfId="0" applyFont="1" applyAlignment="1">
      <alignment vertical="center" wrapText="1"/>
    </xf>
    <xf numFmtId="0" fontId="7" fillId="11" borderId="0" xfId="0" applyFont="1" applyFill="1" applyAlignment="1">
      <alignment horizontal="center" vertical="center"/>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41" fillId="0" borderId="0" xfId="0" applyFont="1" applyAlignment="1">
      <alignmen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4">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zoomScaleNormal="100" workbookViewId="0">
      <pane ySplit="7" topLeftCell="A32" activePane="bottomLeft" state="frozen"/>
      <selection pane="bottomLeft" activeCell="C41" sqref="C41:E41"/>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54" t="e" vm="1">
        <v>#VALUE!</v>
      </c>
      <c r="D1" s="148" t="s">
        <v>0</v>
      </c>
      <c r="E1" s="148"/>
      <c r="F1" s="148"/>
      <c r="G1" s="149">
        <v>2026</v>
      </c>
      <c r="H1" s="151" t="str">
        <f>_xlfn.CONCAT("- ",G1+1)</f>
        <v>- 2027</v>
      </c>
      <c r="I1" s="28"/>
      <c r="J1" s="156" t="s">
        <v>1</v>
      </c>
      <c r="K1" s="156"/>
      <c r="L1" s="28"/>
      <c r="M1" s="35"/>
      <c r="N1" s="35"/>
      <c r="O1" s="147" t="s">
        <v>2</v>
      </c>
    </row>
    <row r="2" spans="1:20" ht="15" customHeight="1">
      <c r="A2" s="14"/>
      <c r="B2" s="35"/>
      <c r="C2" s="154"/>
      <c r="D2" s="148"/>
      <c r="E2" s="148"/>
      <c r="F2" s="148"/>
      <c r="G2" s="150"/>
      <c r="H2" s="151"/>
      <c r="I2" s="28"/>
      <c r="J2" s="31" t="s">
        <v>3</v>
      </c>
      <c r="K2" s="29">
        <f>SUMIF(J:J,J2,I:I)</f>
        <v>128</v>
      </c>
      <c r="L2" s="75" t="str">
        <f>CONCATENATE("You have ", SUM(K4:K5)," credits so far.")</f>
        <v>You have 0 credits so far.</v>
      </c>
      <c r="M2" s="35"/>
      <c r="N2" s="35"/>
      <c r="O2" s="147"/>
    </row>
    <row r="3" spans="1:20" ht="15" customHeight="1">
      <c r="A3" s="14"/>
      <c r="B3" s="35"/>
      <c r="C3" s="154"/>
      <c r="D3" s="148"/>
      <c r="E3" s="148"/>
      <c r="F3" s="148"/>
      <c r="G3" s="150"/>
      <c r="H3" s="151"/>
      <c r="I3" s="28"/>
      <c r="J3" s="31" t="s">
        <v>4</v>
      </c>
      <c r="K3" s="29">
        <f>SUMIF(J:J,J3,I:I)</f>
        <v>0</v>
      </c>
      <c r="L3" s="153" t="s">
        <v>5</v>
      </c>
      <c r="M3" s="35"/>
      <c r="N3" s="35"/>
      <c r="O3" s="147"/>
    </row>
    <row r="4" spans="1:20" s="8" customFormat="1" ht="16.5" customHeight="1">
      <c r="A4" s="14"/>
      <c r="B4" s="36"/>
      <c r="C4" s="5" t="s">
        <v>6</v>
      </c>
      <c r="E4" s="6" t="s">
        <v>7</v>
      </c>
      <c r="F4" s="152"/>
      <c r="G4" s="152"/>
      <c r="H4" s="152"/>
      <c r="I4" s="28"/>
      <c r="J4" s="31" t="s">
        <v>8</v>
      </c>
      <c r="K4" s="29">
        <f>SUMIF(J:J,J4,I:I)</f>
        <v>0</v>
      </c>
      <c r="L4" s="153"/>
      <c r="M4" s="36"/>
      <c r="N4" s="36"/>
      <c r="O4" s="147"/>
    </row>
    <row r="5" spans="1:20" s="8" customFormat="1" ht="16.5" customHeight="1">
      <c r="A5" s="14"/>
      <c r="B5" s="36"/>
      <c r="C5" s="5" t="s">
        <v>9</v>
      </c>
      <c r="E5" s="6" t="s">
        <v>10</v>
      </c>
      <c r="F5" s="152"/>
      <c r="G5" s="152"/>
      <c r="H5" s="152"/>
      <c r="I5" s="28"/>
      <c r="J5" s="32" t="s">
        <v>11</v>
      </c>
      <c r="K5" s="30">
        <f>SUMIF(J:J,J5,I:I)</f>
        <v>0</v>
      </c>
      <c r="L5" s="75" t="str">
        <f>CONCATENATE("You have ", 128-SUM(K4:K5), " credits left to earn.")</f>
        <v>You have 128 credits left to earn.</v>
      </c>
      <c r="M5" s="36"/>
      <c r="N5" s="36"/>
      <c r="O5" s="147"/>
    </row>
    <row r="6" spans="1:20" s="8" customFormat="1" ht="16.5" customHeight="1">
      <c r="A6" s="14"/>
      <c r="B6" s="36"/>
      <c r="C6" s="5" t="s">
        <v>12</v>
      </c>
      <c r="E6" s="6" t="s">
        <v>13</v>
      </c>
      <c r="F6" s="152"/>
      <c r="G6" s="152"/>
      <c r="H6" s="152"/>
      <c r="I6" s="28"/>
      <c r="J6" s="24" t="s">
        <v>14</v>
      </c>
      <c r="K6" s="26">
        <f>SUM(K2:K5)</f>
        <v>128</v>
      </c>
      <c r="L6" s="76"/>
      <c r="M6" s="36"/>
      <c r="N6" s="36"/>
      <c r="O6" s="147"/>
    </row>
    <row r="7" spans="1:20" s="8" customFormat="1" ht="36.75" customHeight="1">
      <c r="A7" s="14"/>
      <c r="B7" s="36"/>
      <c r="C7" s="118" t="s">
        <v>15</v>
      </c>
      <c r="D7" s="21"/>
      <c r="E7" s="20"/>
      <c r="F7" s="27" t="s">
        <v>16</v>
      </c>
      <c r="G7" s="27" t="s">
        <v>17</v>
      </c>
      <c r="H7" s="27" t="s">
        <v>18</v>
      </c>
      <c r="I7" s="13" t="s">
        <v>19</v>
      </c>
      <c r="J7" s="13" t="s">
        <v>20</v>
      </c>
      <c r="K7" s="157" t="s">
        <v>21</v>
      </c>
      <c r="L7" s="158"/>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9"/>
      <c r="L10" s="159"/>
      <c r="M10" s="19"/>
      <c r="N10" s="35"/>
      <c r="O10" s="8"/>
      <c r="P10" s="8"/>
    </row>
    <row r="11" spans="1:20" ht="15.75" customHeight="1">
      <c r="A11" s="14"/>
      <c r="B11" s="22"/>
      <c r="C11" s="155" t="s">
        <v>26</v>
      </c>
      <c r="D11" s="155"/>
      <c r="E11" s="155"/>
      <c r="F11" s="41" t="s">
        <v>27</v>
      </c>
      <c r="G11" s="41" t="s">
        <v>27</v>
      </c>
      <c r="H11" s="39"/>
      <c r="I11" s="40">
        <v>4</v>
      </c>
      <c r="J11" s="10" t="s">
        <v>3</v>
      </c>
      <c r="K11" s="135"/>
      <c r="L11" s="135"/>
      <c r="M11" s="19"/>
      <c r="N11" s="35"/>
      <c r="O11" s="8"/>
      <c r="P11" s="8"/>
    </row>
    <row r="12" spans="1:20" ht="15.75" customHeight="1">
      <c r="A12" s="14"/>
      <c r="B12" s="22"/>
      <c r="C12" s="155" t="s">
        <v>26</v>
      </c>
      <c r="D12" s="155"/>
      <c r="E12" s="155"/>
      <c r="F12" s="41" t="s">
        <v>27</v>
      </c>
      <c r="G12" s="41" t="s">
        <v>27</v>
      </c>
      <c r="H12" s="39"/>
      <c r="I12" s="40">
        <v>4</v>
      </c>
      <c r="J12" s="10" t="s">
        <v>3</v>
      </c>
      <c r="K12" s="135"/>
      <c r="L12" s="135"/>
      <c r="M12" s="19"/>
      <c r="N12" s="35"/>
      <c r="O12" s="8"/>
      <c r="P12" s="8"/>
    </row>
    <row r="13" spans="1:20" ht="15.75" customHeight="1">
      <c r="A13" s="14"/>
      <c r="B13" s="22"/>
      <c r="C13" s="123" t="s">
        <v>28</v>
      </c>
      <c r="D13" s="123"/>
      <c r="E13" s="123"/>
      <c r="F13" s="41" t="s">
        <v>27</v>
      </c>
      <c r="G13" s="41" t="s">
        <v>27</v>
      </c>
      <c r="H13" s="39"/>
      <c r="I13" s="40">
        <v>4</v>
      </c>
      <c r="J13" s="10" t="s">
        <v>3</v>
      </c>
      <c r="K13" s="135"/>
      <c r="L13" s="135"/>
      <c r="M13" s="19"/>
      <c r="N13" s="35"/>
    </row>
    <row r="14" spans="1:20" ht="15.75" customHeight="1">
      <c r="A14" s="14"/>
      <c r="B14" s="22"/>
      <c r="C14" s="123" t="s">
        <v>29</v>
      </c>
      <c r="D14" s="123"/>
      <c r="E14" s="123"/>
      <c r="F14" s="41" t="s">
        <v>27</v>
      </c>
      <c r="G14" s="41" t="s">
        <v>27</v>
      </c>
      <c r="H14" s="39"/>
      <c r="I14" s="40">
        <v>4</v>
      </c>
      <c r="J14" s="10" t="s">
        <v>3</v>
      </c>
      <c r="K14" s="135"/>
      <c r="L14" s="135"/>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3" t="s">
        <v>31</v>
      </c>
      <c r="D16" s="123"/>
      <c r="E16" s="123"/>
      <c r="F16" s="41" t="s">
        <v>27</v>
      </c>
      <c r="G16" s="41" t="s">
        <v>27</v>
      </c>
      <c r="H16" s="39" t="s">
        <v>32</v>
      </c>
      <c r="I16" s="40" t="s">
        <v>33</v>
      </c>
      <c r="J16" s="10" t="s">
        <v>3</v>
      </c>
      <c r="K16" s="135"/>
      <c r="L16" s="135"/>
      <c r="M16" s="19"/>
      <c r="N16" s="35"/>
    </row>
    <row r="17" spans="1:14" s="9" customFormat="1" ht="24" customHeight="1">
      <c r="A17" s="14"/>
      <c r="B17" s="22"/>
      <c r="C17" s="66" t="s">
        <v>34</v>
      </c>
      <c r="D17" s="18"/>
      <c r="E17" s="12"/>
      <c r="F17" s="12"/>
      <c r="G17" s="12"/>
      <c r="H17" s="12"/>
      <c r="I17" s="12"/>
      <c r="J17" s="12"/>
      <c r="K17" s="122"/>
      <c r="L17" s="122"/>
      <c r="M17" s="19"/>
      <c r="N17" s="35"/>
    </row>
    <row r="18" spans="1:14" ht="17.850000000000001" customHeight="1">
      <c r="A18" s="14"/>
      <c r="B18" s="22"/>
      <c r="C18" s="124" t="s">
        <v>35</v>
      </c>
      <c r="D18" s="124"/>
      <c r="E18" s="124"/>
      <c r="F18" s="41" t="s">
        <v>27</v>
      </c>
      <c r="G18" s="41" t="s">
        <v>27</v>
      </c>
      <c r="H18" s="39" t="s">
        <v>32</v>
      </c>
      <c r="I18" s="40">
        <v>4</v>
      </c>
      <c r="J18" s="10" t="s">
        <v>3</v>
      </c>
      <c r="K18" s="135"/>
      <c r="L18" s="135"/>
      <c r="M18" s="19"/>
      <c r="N18" s="35"/>
    </row>
    <row r="19" spans="1:14" ht="17.850000000000001" customHeight="1">
      <c r="A19" s="14"/>
      <c r="B19" s="22"/>
      <c r="C19" s="139" t="s">
        <v>36</v>
      </c>
      <c r="D19" s="138"/>
      <c r="E19" s="138"/>
      <c r="F19" s="41" t="s">
        <v>27</v>
      </c>
      <c r="G19" s="41" t="s">
        <v>27</v>
      </c>
      <c r="H19" s="39" t="s">
        <v>32</v>
      </c>
      <c r="I19" s="40">
        <v>4</v>
      </c>
      <c r="J19" s="10" t="s">
        <v>3</v>
      </c>
      <c r="K19" s="135"/>
      <c r="L19" s="135"/>
      <c r="M19" s="19"/>
      <c r="N19" s="35"/>
    </row>
    <row r="20" spans="1:14" s="9" customFormat="1" ht="24" customHeight="1">
      <c r="A20" s="14"/>
      <c r="B20" s="22"/>
      <c r="C20" s="18" t="s">
        <v>37</v>
      </c>
      <c r="D20" s="18"/>
      <c r="E20" s="12"/>
      <c r="F20" s="12"/>
      <c r="G20" s="12"/>
      <c r="H20" s="12"/>
      <c r="I20" s="12"/>
      <c r="J20" s="12"/>
      <c r="K20" s="122"/>
      <c r="L20" s="122"/>
      <c r="M20" s="19"/>
      <c r="N20" s="35"/>
    </row>
    <row r="21" spans="1:14" ht="15.75" customHeight="1">
      <c r="A21" s="14"/>
      <c r="B21" s="22"/>
      <c r="C21" s="123" t="s">
        <v>38</v>
      </c>
      <c r="D21" s="123"/>
      <c r="E21" s="123"/>
      <c r="F21" s="41" t="s">
        <v>27</v>
      </c>
      <c r="G21" s="41" t="s">
        <v>27</v>
      </c>
      <c r="H21" s="39" t="s">
        <v>32</v>
      </c>
      <c r="I21" s="40">
        <v>4</v>
      </c>
      <c r="J21" s="10" t="s">
        <v>3</v>
      </c>
      <c r="K21" s="134"/>
      <c r="L21" s="134"/>
      <c r="M21" s="19"/>
      <c r="N21" s="35"/>
    </row>
    <row r="22" spans="1:14" s="9" customFormat="1" ht="24" customHeight="1">
      <c r="A22" s="14"/>
      <c r="B22" s="22"/>
      <c r="C22" s="17" t="s">
        <v>39</v>
      </c>
      <c r="D22" s="17"/>
      <c r="E22" s="4"/>
      <c r="F22" s="12"/>
      <c r="G22" s="12"/>
      <c r="H22" s="4"/>
      <c r="I22" s="4"/>
      <c r="J22" s="4"/>
      <c r="K22" s="122"/>
      <c r="L22" s="122"/>
      <c r="M22" s="19"/>
      <c r="N22" s="35"/>
    </row>
    <row r="23" spans="1:14" ht="15.75" customHeight="1">
      <c r="A23" s="14"/>
      <c r="B23" s="22"/>
      <c r="C23" s="123" t="s">
        <v>40</v>
      </c>
      <c r="D23" s="123"/>
      <c r="E23" s="123"/>
      <c r="F23" s="41" t="s">
        <v>27</v>
      </c>
      <c r="G23" s="41" t="s">
        <v>27</v>
      </c>
      <c r="H23" s="39" t="s">
        <v>32</v>
      </c>
      <c r="I23" s="40">
        <v>4</v>
      </c>
      <c r="J23" s="10" t="s">
        <v>3</v>
      </c>
      <c r="K23" s="134"/>
      <c r="L23" s="134"/>
      <c r="M23" s="19"/>
      <c r="N23" s="35"/>
    </row>
    <row r="24" spans="1:14" s="9" customFormat="1" ht="17.25" customHeight="1">
      <c r="A24" s="14"/>
      <c r="B24" s="22"/>
      <c r="C24" s="132" t="s">
        <v>41</v>
      </c>
      <c r="D24" s="132"/>
      <c r="E24" s="132"/>
      <c r="F24" s="133" t="s">
        <v>42</v>
      </c>
      <c r="G24" s="133"/>
      <c r="H24" s="133"/>
      <c r="I24" s="133"/>
      <c r="J24" s="42"/>
      <c r="K24" s="134"/>
      <c r="L24" s="134"/>
      <c r="M24" s="19"/>
      <c r="N24" s="35"/>
    </row>
    <row r="25" spans="1:14" s="9" customFormat="1" ht="17.25" customHeight="1">
      <c r="A25" s="14"/>
      <c r="B25" s="22"/>
      <c r="C25" s="132" t="s">
        <v>43</v>
      </c>
      <c r="D25" s="132"/>
      <c r="E25" s="132"/>
      <c r="F25" s="133" t="s">
        <v>44</v>
      </c>
      <c r="G25" s="133"/>
      <c r="H25" s="133"/>
      <c r="I25" s="133"/>
      <c r="J25" s="42"/>
      <c r="K25" s="134"/>
      <c r="L25" s="134"/>
      <c r="M25" s="19"/>
      <c r="N25" s="35"/>
    </row>
    <row r="26" spans="1:14" s="9" customFormat="1" ht="24" customHeight="1">
      <c r="A26" s="14"/>
      <c r="B26" s="22"/>
      <c r="C26" s="18" t="s">
        <v>45</v>
      </c>
      <c r="D26" s="18"/>
      <c r="E26" s="12"/>
      <c r="F26" s="12"/>
      <c r="G26" s="12"/>
      <c r="H26" s="12"/>
      <c r="I26" s="12"/>
      <c r="J26" s="12"/>
      <c r="K26" s="122"/>
      <c r="L26" s="122"/>
      <c r="M26" s="19"/>
      <c r="N26" s="35"/>
    </row>
    <row r="27" spans="1:14" ht="15.75" customHeight="1">
      <c r="A27" s="14"/>
      <c r="B27" s="22"/>
      <c r="C27" s="131" t="s">
        <v>46</v>
      </c>
      <c r="D27" s="131"/>
      <c r="E27" s="131"/>
      <c r="F27" s="41" t="s">
        <v>27</v>
      </c>
      <c r="G27" s="41" t="s">
        <v>27</v>
      </c>
      <c r="H27" s="39" t="s">
        <v>32</v>
      </c>
      <c r="I27" s="40">
        <v>4</v>
      </c>
      <c r="J27" s="10" t="s">
        <v>3</v>
      </c>
      <c r="K27" s="135"/>
      <c r="L27" s="135"/>
      <c r="M27" s="19"/>
      <c r="N27" s="35"/>
    </row>
    <row r="28" spans="1:14" s="9" customFormat="1" ht="24" customHeight="1">
      <c r="A28" s="14"/>
      <c r="B28" s="22"/>
      <c r="C28" s="18" t="s">
        <v>47</v>
      </c>
      <c r="D28" s="18"/>
      <c r="E28" s="12"/>
      <c r="F28" s="12"/>
      <c r="G28" s="12"/>
      <c r="H28" s="12"/>
      <c r="I28" s="12"/>
      <c r="J28" s="12"/>
      <c r="K28" s="122"/>
      <c r="L28" s="122"/>
      <c r="M28" s="19"/>
      <c r="N28" s="35"/>
    </row>
    <row r="29" spans="1:14" ht="18" customHeight="1">
      <c r="A29" s="14"/>
      <c r="B29" s="22"/>
      <c r="C29" s="138" t="s">
        <v>48</v>
      </c>
      <c r="D29" s="138"/>
      <c r="E29" s="138"/>
      <c r="F29" s="41" t="s">
        <v>27</v>
      </c>
      <c r="G29" s="41" t="s">
        <v>27</v>
      </c>
      <c r="H29" s="39" t="s">
        <v>32</v>
      </c>
      <c r="I29" s="40">
        <v>4</v>
      </c>
      <c r="J29" s="10" t="s">
        <v>3</v>
      </c>
      <c r="K29" s="135"/>
      <c r="L29" s="135"/>
      <c r="M29" s="19"/>
      <c r="N29" s="35"/>
    </row>
    <row r="30" spans="1:14" ht="15.75" customHeight="1">
      <c r="A30" s="14"/>
      <c r="B30" s="22"/>
      <c r="C30" s="129" t="s">
        <v>49</v>
      </c>
      <c r="D30" s="130"/>
      <c r="E30" s="130"/>
      <c r="F30" s="41" t="s">
        <v>27</v>
      </c>
      <c r="G30" s="41" t="s">
        <v>27</v>
      </c>
      <c r="H30" s="39" t="s">
        <v>32</v>
      </c>
      <c r="I30" s="40">
        <v>4</v>
      </c>
      <c r="J30" s="10" t="s">
        <v>3</v>
      </c>
      <c r="K30" s="135"/>
      <c r="L30" s="135"/>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11" t="s">
        <v>51</v>
      </c>
      <c r="D33" s="112"/>
      <c r="E33" s="52"/>
      <c r="F33" s="52"/>
      <c r="G33" s="52"/>
      <c r="H33" s="52"/>
      <c r="I33" s="52"/>
      <c r="J33" s="52"/>
      <c r="K33" s="52"/>
      <c r="L33" s="52"/>
      <c r="M33" s="52"/>
      <c r="N33" s="35"/>
    </row>
    <row r="34" spans="1:14" ht="15" customHeight="1">
      <c r="A34" s="14"/>
      <c r="B34" s="52"/>
      <c r="C34" s="136" t="s">
        <v>52</v>
      </c>
      <c r="D34" s="137"/>
      <c r="E34" s="137"/>
      <c r="F34" s="43" t="s">
        <v>27</v>
      </c>
      <c r="G34" s="44" t="s">
        <v>27</v>
      </c>
      <c r="H34" s="44" t="s">
        <v>32</v>
      </c>
      <c r="I34" s="45">
        <v>4</v>
      </c>
      <c r="J34" s="45" t="s">
        <v>3</v>
      </c>
      <c r="K34" s="128"/>
      <c r="L34" s="128"/>
      <c r="M34" s="53"/>
      <c r="N34" s="35"/>
    </row>
    <row r="35" spans="1:14">
      <c r="A35" s="14"/>
      <c r="B35" s="52"/>
      <c r="C35" s="144" t="s">
        <v>53</v>
      </c>
      <c r="D35" s="125"/>
      <c r="E35" s="125"/>
      <c r="F35" s="43" t="s">
        <v>27</v>
      </c>
      <c r="G35" s="44" t="s">
        <v>27</v>
      </c>
      <c r="H35" s="44" t="s">
        <v>32</v>
      </c>
      <c r="I35" s="45">
        <v>4</v>
      </c>
      <c r="J35" s="45" t="s">
        <v>3</v>
      </c>
      <c r="K35" s="126"/>
      <c r="L35" s="126"/>
      <c r="M35" s="53"/>
      <c r="N35" s="35"/>
    </row>
    <row r="36" spans="1:14">
      <c r="A36" s="14"/>
      <c r="B36" s="52"/>
      <c r="C36" s="127" t="s">
        <v>54</v>
      </c>
      <c r="D36" s="125"/>
      <c r="E36" s="125"/>
      <c r="F36" s="43" t="s">
        <v>27</v>
      </c>
      <c r="G36" s="44" t="s">
        <v>27</v>
      </c>
      <c r="H36" s="44" t="s">
        <v>32</v>
      </c>
      <c r="I36" s="45">
        <v>4</v>
      </c>
      <c r="J36" s="45" t="s">
        <v>3</v>
      </c>
      <c r="K36" s="126"/>
      <c r="L36" s="126"/>
      <c r="M36" s="53"/>
      <c r="N36" s="35"/>
    </row>
    <row r="37" spans="1:14">
      <c r="A37" s="14"/>
      <c r="B37" s="52"/>
      <c r="C37" s="127" t="s">
        <v>55</v>
      </c>
      <c r="D37" s="125"/>
      <c r="E37" s="125"/>
      <c r="F37" s="43" t="s">
        <v>27</v>
      </c>
      <c r="G37" s="44" t="s">
        <v>27</v>
      </c>
      <c r="H37" s="44" t="s">
        <v>32</v>
      </c>
      <c r="I37" s="45">
        <v>4</v>
      </c>
      <c r="J37" s="45" t="s">
        <v>3</v>
      </c>
      <c r="K37" s="126"/>
      <c r="L37" s="126"/>
      <c r="M37" s="53"/>
      <c r="N37" s="35"/>
    </row>
    <row r="38" spans="1:14" ht="30" customHeight="1">
      <c r="A38" s="14"/>
      <c r="B38" s="52"/>
      <c r="C38" s="139" t="s">
        <v>56</v>
      </c>
      <c r="D38" s="125"/>
      <c r="E38" s="125"/>
      <c r="F38" s="43" t="s">
        <v>27</v>
      </c>
      <c r="G38" s="44" t="s">
        <v>27</v>
      </c>
      <c r="H38" s="44" t="s">
        <v>32</v>
      </c>
      <c r="I38" s="45">
        <v>2</v>
      </c>
      <c r="J38" s="45" t="s">
        <v>3</v>
      </c>
      <c r="K38" s="126"/>
      <c r="L38" s="126"/>
      <c r="M38" s="53"/>
      <c r="N38" s="35"/>
    </row>
    <row r="39" spans="1:14" ht="15" customHeight="1">
      <c r="A39" s="14"/>
      <c r="B39" s="52"/>
      <c r="C39" s="124" t="s">
        <v>57</v>
      </c>
      <c r="D39" s="125"/>
      <c r="E39" s="125"/>
      <c r="F39" s="43" t="s">
        <v>27</v>
      </c>
      <c r="G39" s="44" t="s">
        <v>27</v>
      </c>
      <c r="H39" s="44" t="s">
        <v>32</v>
      </c>
      <c r="I39" s="45">
        <v>4</v>
      </c>
      <c r="J39" s="45" t="s">
        <v>3</v>
      </c>
      <c r="K39" s="126"/>
      <c r="L39" s="126"/>
      <c r="M39" s="53"/>
      <c r="N39" s="35"/>
    </row>
    <row r="40" spans="1:14" ht="15" customHeight="1">
      <c r="A40" s="14"/>
      <c r="B40" s="52"/>
      <c r="C40" s="124" t="s">
        <v>57</v>
      </c>
      <c r="D40" s="125"/>
      <c r="E40" s="125"/>
      <c r="F40" s="43" t="s">
        <v>27</v>
      </c>
      <c r="G40" s="44" t="s">
        <v>27</v>
      </c>
      <c r="H40" s="44" t="s">
        <v>32</v>
      </c>
      <c r="I40" s="45">
        <v>4</v>
      </c>
      <c r="J40" s="45" t="s">
        <v>3</v>
      </c>
      <c r="K40" s="126"/>
      <c r="L40" s="126"/>
      <c r="M40" s="53"/>
      <c r="N40" s="35"/>
    </row>
    <row r="41" spans="1:14" ht="15" customHeight="1">
      <c r="A41" s="14"/>
      <c r="B41" s="52"/>
      <c r="C41" s="124" t="s">
        <v>58</v>
      </c>
      <c r="D41" s="125"/>
      <c r="E41" s="125"/>
      <c r="F41" s="43" t="s">
        <v>27</v>
      </c>
      <c r="G41" s="44" t="s">
        <v>27</v>
      </c>
      <c r="H41" s="44" t="s">
        <v>32</v>
      </c>
      <c r="I41" s="45">
        <v>4</v>
      </c>
      <c r="J41" s="45" t="s">
        <v>3</v>
      </c>
      <c r="K41" s="126"/>
      <c r="L41" s="126"/>
      <c r="M41" s="53"/>
      <c r="N41" s="35"/>
    </row>
    <row r="42" spans="1:14" ht="15" customHeight="1">
      <c r="A42" s="14"/>
      <c r="B42" s="52"/>
      <c r="C42" s="124" t="s">
        <v>58</v>
      </c>
      <c r="D42" s="125"/>
      <c r="E42" s="125"/>
      <c r="F42" s="43" t="s">
        <v>27</v>
      </c>
      <c r="G42" s="44" t="s">
        <v>27</v>
      </c>
      <c r="H42" s="44" t="s">
        <v>32</v>
      </c>
      <c r="I42" s="45">
        <v>4</v>
      </c>
      <c r="J42" s="45" t="s">
        <v>3</v>
      </c>
      <c r="K42" s="126"/>
      <c r="L42" s="126"/>
      <c r="M42" s="53"/>
      <c r="N42" s="35"/>
    </row>
    <row r="43" spans="1:14" ht="15" customHeight="1">
      <c r="A43" s="14"/>
      <c r="B43" s="52"/>
      <c r="C43" s="124" t="s">
        <v>59</v>
      </c>
      <c r="D43" s="125"/>
      <c r="E43" s="125"/>
      <c r="F43" s="43" t="s">
        <v>27</v>
      </c>
      <c r="G43" s="44" t="s">
        <v>27</v>
      </c>
      <c r="H43" s="44" t="s">
        <v>32</v>
      </c>
      <c r="I43" s="45">
        <v>4</v>
      </c>
      <c r="J43" s="45" t="s">
        <v>3</v>
      </c>
      <c r="K43" s="126"/>
      <c r="L43" s="126"/>
      <c r="M43" s="53"/>
      <c r="N43" s="35"/>
    </row>
    <row r="44" spans="1:14" ht="16.5" customHeight="1">
      <c r="A44" s="14"/>
      <c r="B44" s="52"/>
      <c r="C44" s="124" t="s">
        <v>59</v>
      </c>
      <c r="D44" s="125"/>
      <c r="E44" s="125"/>
      <c r="F44" s="43" t="s">
        <v>27</v>
      </c>
      <c r="G44" s="44" t="s">
        <v>27</v>
      </c>
      <c r="H44" s="44" t="s">
        <v>32</v>
      </c>
      <c r="I44" s="45">
        <v>4</v>
      </c>
      <c r="J44" s="45" t="s">
        <v>3</v>
      </c>
      <c r="K44" s="126"/>
      <c r="L44" s="126"/>
      <c r="M44" s="53"/>
      <c r="N44" s="35"/>
    </row>
    <row r="45" spans="1:14" ht="15" customHeight="1">
      <c r="A45" s="14"/>
      <c r="B45" s="52"/>
      <c r="C45" s="124" t="s">
        <v>59</v>
      </c>
      <c r="D45" s="125"/>
      <c r="E45" s="125"/>
      <c r="F45" s="43" t="s">
        <v>27</v>
      </c>
      <c r="G45" s="44" t="s">
        <v>27</v>
      </c>
      <c r="H45" s="44" t="s">
        <v>32</v>
      </c>
      <c r="I45" s="45">
        <v>4</v>
      </c>
      <c r="J45" s="45" t="s">
        <v>3</v>
      </c>
      <c r="K45" s="126"/>
      <c r="L45" s="126"/>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60</v>
      </c>
      <c r="D47" s="48"/>
      <c r="E47" s="49"/>
      <c r="F47" s="50"/>
      <c r="G47" s="50"/>
      <c r="H47" s="49"/>
      <c r="I47" s="49"/>
      <c r="J47" s="49"/>
      <c r="K47" s="121"/>
      <c r="L47" s="121"/>
      <c r="M47" s="51"/>
      <c r="N47" s="35"/>
    </row>
    <row r="48" spans="1:14" ht="13.5" customHeight="1">
      <c r="A48" s="14"/>
      <c r="B48" s="54"/>
      <c r="C48" s="119"/>
      <c r="D48" s="119"/>
      <c r="E48" s="119"/>
      <c r="F48" s="57" t="s">
        <v>27</v>
      </c>
      <c r="G48" s="58" t="s">
        <v>27</v>
      </c>
      <c r="H48" s="58" t="s">
        <v>32</v>
      </c>
      <c r="I48" s="59">
        <v>4</v>
      </c>
      <c r="J48" s="59" t="s">
        <v>3</v>
      </c>
      <c r="K48" s="120"/>
      <c r="L48" s="120"/>
      <c r="M48" s="56"/>
      <c r="N48" s="35"/>
    </row>
    <row r="49" spans="1:14" ht="14.25" customHeight="1">
      <c r="A49" s="14"/>
      <c r="B49" s="54"/>
      <c r="C49" s="119"/>
      <c r="D49" s="119"/>
      <c r="E49" s="119"/>
      <c r="F49" s="57" t="s">
        <v>27</v>
      </c>
      <c r="G49" s="58" t="s">
        <v>27</v>
      </c>
      <c r="H49" s="58" t="s">
        <v>32</v>
      </c>
      <c r="I49" s="59">
        <v>4</v>
      </c>
      <c r="J49" s="59" t="s">
        <v>3</v>
      </c>
      <c r="K49" s="120"/>
      <c r="L49" s="120"/>
      <c r="M49" s="56"/>
      <c r="N49" s="35"/>
    </row>
    <row r="50" spans="1:14" ht="14.25" customHeight="1">
      <c r="A50" s="14"/>
      <c r="B50" s="54"/>
      <c r="C50" s="119"/>
      <c r="D50" s="119"/>
      <c r="E50" s="119"/>
      <c r="F50" s="57" t="s">
        <v>27</v>
      </c>
      <c r="G50" s="58" t="s">
        <v>27</v>
      </c>
      <c r="H50" s="58" t="s">
        <v>32</v>
      </c>
      <c r="I50" s="59">
        <v>4</v>
      </c>
      <c r="J50" s="59" t="s">
        <v>3</v>
      </c>
      <c r="K50" s="120"/>
      <c r="L50" s="120"/>
      <c r="M50" s="56"/>
      <c r="N50" s="35"/>
    </row>
    <row r="51" spans="1:14" ht="14.25" customHeight="1">
      <c r="A51" s="14"/>
      <c r="B51" s="54"/>
      <c r="C51" s="119"/>
      <c r="D51" s="119"/>
      <c r="E51" s="119"/>
      <c r="F51" s="57" t="s">
        <v>27</v>
      </c>
      <c r="G51" s="58" t="s">
        <v>27</v>
      </c>
      <c r="H51" s="58" t="s">
        <v>32</v>
      </c>
      <c r="I51" s="59">
        <v>4</v>
      </c>
      <c r="J51" s="59" t="s">
        <v>3</v>
      </c>
      <c r="K51" s="120"/>
      <c r="L51" s="120"/>
      <c r="M51" s="56"/>
      <c r="N51" s="35"/>
    </row>
    <row r="52" spans="1:14" ht="14.25" customHeight="1">
      <c r="A52" s="14"/>
      <c r="B52" s="54"/>
      <c r="C52" s="119"/>
      <c r="D52" s="119"/>
      <c r="E52" s="119"/>
      <c r="F52" s="57" t="s">
        <v>27</v>
      </c>
      <c r="G52" s="58" t="s">
        <v>27</v>
      </c>
      <c r="H52" s="58" t="s">
        <v>32</v>
      </c>
      <c r="I52" s="59">
        <v>4</v>
      </c>
      <c r="J52" s="59" t="s">
        <v>3</v>
      </c>
      <c r="K52" s="120"/>
      <c r="L52" s="120"/>
      <c r="M52" s="56"/>
      <c r="N52" s="35"/>
    </row>
    <row r="53" spans="1:14" ht="14.25" customHeight="1">
      <c r="A53" s="14"/>
      <c r="B53" s="54"/>
      <c r="C53" s="119"/>
      <c r="D53" s="119"/>
      <c r="E53" s="119"/>
      <c r="F53" s="57" t="s">
        <v>27</v>
      </c>
      <c r="G53" s="58" t="s">
        <v>27</v>
      </c>
      <c r="H53" s="58" t="s">
        <v>32</v>
      </c>
      <c r="I53" s="59">
        <v>4</v>
      </c>
      <c r="J53" s="59" t="s">
        <v>3</v>
      </c>
      <c r="K53" s="120"/>
      <c r="L53" s="120"/>
      <c r="M53" s="56"/>
      <c r="N53" s="35"/>
    </row>
    <row r="54" spans="1:14" ht="14.25" customHeight="1">
      <c r="A54" s="14"/>
      <c r="B54" s="54"/>
      <c r="C54" s="119"/>
      <c r="D54" s="119"/>
      <c r="E54" s="119"/>
      <c r="F54" s="57" t="s">
        <v>27</v>
      </c>
      <c r="G54" s="58" t="s">
        <v>27</v>
      </c>
      <c r="H54" s="58" t="s">
        <v>32</v>
      </c>
      <c r="I54" s="59">
        <v>4</v>
      </c>
      <c r="J54" s="59" t="s">
        <v>3</v>
      </c>
      <c r="K54" s="120"/>
      <c r="L54" s="120"/>
      <c r="M54" s="56"/>
      <c r="N54" s="35"/>
    </row>
    <row r="55" spans="1:14" ht="14.25" customHeight="1">
      <c r="A55" s="14"/>
      <c r="B55" s="54"/>
      <c r="C55" s="119"/>
      <c r="D55" s="119"/>
      <c r="E55" s="119"/>
      <c r="F55" s="57" t="s">
        <v>27</v>
      </c>
      <c r="G55" s="58" t="s">
        <v>27</v>
      </c>
      <c r="H55" s="58" t="s">
        <v>32</v>
      </c>
      <c r="I55" s="59">
        <v>4</v>
      </c>
      <c r="J55" s="59" t="s">
        <v>3</v>
      </c>
      <c r="K55" s="120"/>
      <c r="L55" s="120"/>
      <c r="M55" s="56"/>
      <c r="N55" s="35"/>
    </row>
    <row r="56" spans="1:14" ht="14.25" customHeight="1">
      <c r="A56" s="14"/>
      <c r="B56" s="54"/>
      <c r="C56" s="119"/>
      <c r="D56" s="119"/>
      <c r="E56" s="119"/>
      <c r="F56" s="57" t="s">
        <v>27</v>
      </c>
      <c r="G56" s="58" t="s">
        <v>27</v>
      </c>
      <c r="H56" s="58" t="s">
        <v>32</v>
      </c>
      <c r="I56" s="59">
        <v>4</v>
      </c>
      <c r="J56" s="59" t="s">
        <v>3</v>
      </c>
      <c r="K56" s="120"/>
      <c r="L56" s="120"/>
      <c r="M56" s="56"/>
      <c r="N56" s="35"/>
    </row>
    <row r="57" spans="1:14" ht="14.25" customHeight="1">
      <c r="A57" s="14"/>
      <c r="B57" s="54"/>
      <c r="C57" s="119"/>
      <c r="D57" s="119"/>
      <c r="E57" s="119"/>
      <c r="F57" s="57" t="s">
        <v>27</v>
      </c>
      <c r="G57" s="58" t="s">
        <v>27</v>
      </c>
      <c r="H57" s="58" t="s">
        <v>32</v>
      </c>
      <c r="I57" s="59">
        <v>2</v>
      </c>
      <c r="J57" s="59" t="s">
        <v>3</v>
      </c>
      <c r="K57" s="120"/>
      <c r="L57" s="120"/>
      <c r="M57" s="56"/>
      <c r="N57" s="35"/>
    </row>
    <row r="58" spans="1:14" ht="14.25" customHeight="1">
      <c r="A58" s="14"/>
      <c r="B58" s="54"/>
      <c r="C58" s="119"/>
      <c r="D58" s="119"/>
      <c r="E58" s="119"/>
      <c r="F58" s="57" t="s">
        <v>27</v>
      </c>
      <c r="G58" s="58" t="s">
        <v>27</v>
      </c>
      <c r="H58" s="58" t="s">
        <v>32</v>
      </c>
      <c r="I58" s="59"/>
      <c r="J58" s="59" t="s">
        <v>3</v>
      </c>
      <c r="K58" s="120"/>
      <c r="L58" s="120"/>
      <c r="M58" s="56"/>
      <c r="N58" s="35"/>
    </row>
    <row r="59" spans="1:14" ht="7.5" customHeight="1">
      <c r="A59" s="14"/>
      <c r="B59" s="54"/>
      <c r="C59" s="54"/>
      <c r="D59" s="54"/>
      <c r="E59" s="54"/>
      <c r="F59" s="54"/>
      <c r="G59" s="54"/>
      <c r="H59" s="54"/>
      <c r="I59" s="54"/>
      <c r="J59" s="54"/>
      <c r="K59" s="54"/>
      <c r="L59" s="54"/>
      <c r="M59" s="56"/>
      <c r="N59" s="35"/>
    </row>
    <row r="60" spans="1:14" ht="24.75" customHeight="1">
      <c r="A60" s="14"/>
      <c r="B60" s="64"/>
      <c r="C60" s="64" t="s">
        <v>61</v>
      </c>
      <c r="D60" s="64"/>
      <c r="E60" s="64"/>
      <c r="F60" s="65"/>
      <c r="G60" s="64"/>
      <c r="H60" s="64"/>
      <c r="I60" s="64"/>
      <c r="J60" s="64"/>
      <c r="K60" s="143" t="s">
        <v>62</v>
      </c>
      <c r="L60" s="143"/>
      <c r="M60" s="64"/>
      <c r="N60" s="35"/>
    </row>
    <row r="61" spans="1:14">
      <c r="A61" s="14"/>
      <c r="B61" s="55"/>
      <c r="C61" s="145" t="s">
        <v>63</v>
      </c>
      <c r="D61" s="145"/>
      <c r="E61" s="145"/>
      <c r="F61" s="60" t="s">
        <v>64</v>
      </c>
      <c r="G61" s="38"/>
      <c r="H61" s="61"/>
      <c r="I61" s="61"/>
      <c r="J61" s="62"/>
      <c r="K61" s="146"/>
      <c r="L61" s="146"/>
      <c r="M61" s="55"/>
      <c r="N61" s="35"/>
    </row>
    <row r="62" spans="1:14">
      <c r="A62" s="14"/>
      <c r="B62" s="55"/>
      <c r="C62" s="137" t="s">
        <v>65</v>
      </c>
      <c r="D62" s="137"/>
      <c r="E62" s="137"/>
      <c r="F62" s="60" t="s">
        <v>66</v>
      </c>
      <c r="G62" s="38"/>
      <c r="H62" s="61"/>
      <c r="I62" s="61"/>
      <c r="J62" s="62"/>
      <c r="K62" s="146"/>
      <c r="L62" s="146"/>
      <c r="M62" s="55"/>
      <c r="N62" s="35"/>
    </row>
    <row r="63" spans="1:14" ht="8.25" customHeight="1">
      <c r="A63" s="14"/>
      <c r="B63" s="55"/>
      <c r="C63" s="55"/>
      <c r="D63" s="55"/>
      <c r="E63" s="55"/>
      <c r="F63" s="55"/>
      <c r="G63" s="55"/>
      <c r="H63" s="55"/>
      <c r="I63" s="55"/>
      <c r="J63" s="55"/>
      <c r="K63" s="55"/>
      <c r="L63" s="55"/>
      <c r="M63" s="55"/>
      <c r="N63" s="35"/>
    </row>
    <row r="64" spans="1:14" ht="8.25" customHeight="1">
      <c r="A64" s="14"/>
      <c r="B64" s="14"/>
      <c r="C64" s="14"/>
      <c r="D64" s="14"/>
      <c r="E64" s="14"/>
      <c r="F64" s="14"/>
      <c r="G64" s="14"/>
      <c r="H64" s="14"/>
      <c r="I64" s="14"/>
      <c r="J64" s="14"/>
      <c r="K64" s="14"/>
      <c r="L64" s="14"/>
      <c r="M64" s="14"/>
      <c r="N64" s="35"/>
    </row>
    <row r="65" spans="1:14" ht="27.75" customHeight="1">
      <c r="A65" s="14"/>
      <c r="B65" s="33"/>
      <c r="C65" s="63" t="s">
        <v>67</v>
      </c>
      <c r="D65" s="63"/>
      <c r="E65" s="63"/>
      <c r="F65" s="63"/>
      <c r="G65" s="63"/>
      <c r="H65" s="63"/>
      <c r="I65" s="63"/>
      <c r="J65" s="63"/>
      <c r="K65" s="63"/>
      <c r="L65" s="63"/>
      <c r="M65" s="33"/>
      <c r="N65" s="35"/>
    </row>
    <row r="66" spans="1:14">
      <c r="A66" s="14"/>
      <c r="B66" s="33"/>
      <c r="C66" s="142"/>
      <c r="D66" s="142"/>
      <c r="E66" s="142"/>
      <c r="F66" s="142"/>
      <c r="G66" s="142"/>
      <c r="H66" s="142"/>
      <c r="I66" s="142"/>
      <c r="J66" s="142"/>
      <c r="K66" s="142"/>
      <c r="L66" s="142"/>
      <c r="M66" s="33"/>
      <c r="N66" s="35"/>
    </row>
    <row r="67" spans="1:14">
      <c r="A67" s="14"/>
      <c r="B67" s="33"/>
      <c r="C67" s="142"/>
      <c r="D67" s="142"/>
      <c r="E67" s="142"/>
      <c r="F67" s="142"/>
      <c r="G67" s="142"/>
      <c r="H67" s="142"/>
      <c r="I67" s="142"/>
      <c r="J67" s="142"/>
      <c r="K67" s="142"/>
      <c r="L67" s="142"/>
      <c r="M67" s="33"/>
      <c r="N67" s="35"/>
    </row>
    <row r="68" spans="1:14">
      <c r="A68" s="14"/>
      <c r="B68" s="33"/>
      <c r="C68" s="142"/>
      <c r="D68" s="142"/>
      <c r="E68" s="142"/>
      <c r="F68" s="142"/>
      <c r="G68" s="142"/>
      <c r="H68" s="142"/>
      <c r="I68" s="142"/>
      <c r="J68" s="142"/>
      <c r="K68" s="142"/>
      <c r="L68" s="142"/>
      <c r="M68" s="33"/>
      <c r="N68" s="35"/>
    </row>
    <row r="69" spans="1:14">
      <c r="A69" s="14"/>
      <c r="B69" s="33"/>
      <c r="C69" s="142"/>
      <c r="D69" s="142"/>
      <c r="E69" s="142"/>
      <c r="F69" s="142"/>
      <c r="G69" s="142"/>
      <c r="H69" s="142"/>
      <c r="I69" s="142"/>
      <c r="J69" s="142"/>
      <c r="K69" s="142"/>
      <c r="L69" s="142"/>
      <c r="M69" s="33"/>
      <c r="N69" s="35"/>
    </row>
    <row r="70" spans="1:14">
      <c r="A70" s="14"/>
      <c r="B70" s="33"/>
      <c r="C70" s="142"/>
      <c r="D70" s="142"/>
      <c r="E70" s="142"/>
      <c r="F70" s="142"/>
      <c r="G70" s="142"/>
      <c r="H70" s="142"/>
      <c r="I70" s="142"/>
      <c r="J70" s="142"/>
      <c r="K70" s="142"/>
      <c r="L70" s="142"/>
      <c r="M70" s="33"/>
      <c r="N70" s="35"/>
    </row>
    <row r="71" spans="1:14">
      <c r="A71" s="14"/>
      <c r="B71" s="33"/>
      <c r="C71" s="142"/>
      <c r="D71" s="142"/>
      <c r="E71" s="142"/>
      <c r="F71" s="142"/>
      <c r="G71" s="142"/>
      <c r="H71" s="142"/>
      <c r="I71" s="142"/>
      <c r="J71" s="142"/>
      <c r="K71" s="142"/>
      <c r="L71" s="142"/>
      <c r="M71" s="33"/>
      <c r="N71" s="35"/>
    </row>
    <row r="72" spans="1:14" ht="16.5" customHeight="1">
      <c r="A72" s="14"/>
      <c r="B72" s="33"/>
      <c r="C72" s="142"/>
      <c r="D72" s="142"/>
      <c r="E72" s="142"/>
      <c r="F72" s="142"/>
      <c r="G72" s="142"/>
      <c r="H72" s="142"/>
      <c r="I72" s="142"/>
      <c r="J72" s="142"/>
      <c r="K72" s="142"/>
      <c r="L72" s="142"/>
      <c r="M72" s="33"/>
      <c r="N72" s="35"/>
    </row>
    <row r="73" spans="1:14" ht="18.75" customHeight="1">
      <c r="A73" s="14"/>
      <c r="B73" s="33"/>
      <c r="C73" s="141" t="s">
        <v>68</v>
      </c>
      <c r="D73" s="141"/>
      <c r="E73" s="141"/>
      <c r="F73" s="141"/>
      <c r="G73" s="141"/>
      <c r="H73" s="141"/>
      <c r="I73" s="141"/>
      <c r="J73" s="141"/>
      <c r="K73" s="141"/>
      <c r="L73" s="141"/>
      <c r="M73" s="34"/>
      <c r="N73" s="35"/>
    </row>
    <row r="74" spans="1:14" ht="26.25" customHeight="1">
      <c r="A74" s="14"/>
      <c r="B74" s="35"/>
      <c r="C74" s="14"/>
      <c r="D74" s="14"/>
      <c r="E74" s="14"/>
      <c r="F74" s="14"/>
      <c r="G74" s="14"/>
      <c r="H74" s="14"/>
      <c r="I74" s="15"/>
      <c r="J74" s="15"/>
      <c r="K74" s="140"/>
      <c r="L74" s="140"/>
      <c r="M74" s="35"/>
      <c r="N74" s="35"/>
    </row>
  </sheetData>
  <sheetProtection formatCells="0" formatColumns="0" formatRows="0" insertRows="0" insertHyperlinks="0"/>
  <protectedRanges>
    <protectedRange sqref="D4:D6 F4:H6" name="Student info"/>
    <protectedRange sqref="C11:L14 C16:L16 C18:L19 K27:L27 C29:L30 K21:L21 C23:L23 G48:G58 G34:G45" name="GLACC"/>
    <protectedRange sqref="H34:L45 C34:E45" name="Major"/>
    <protectedRange sqref="H48:XFD58 A48:F58" name="Electives and Minor"/>
    <protectedRange sqref="C61:L62" name="Submissions"/>
    <protectedRange sqref="C66" name="Advising Note"/>
    <protectedRange sqref="O7:O23 O26:O32 O34:O74" name="Student Notes"/>
    <protectedRange sqref="C27:J27" name="GLACC_1"/>
    <protectedRange sqref="C21:J21" name="GLACC_3"/>
    <protectedRange sqref="O33" name="Student Notes_1"/>
    <protectedRange sqref="C24:L24" name="GLACC_3_1"/>
    <protectedRange sqref="O24" name="Student Notes_2"/>
    <protectedRange sqref="C25:L25" name="GLACC_1_1"/>
    <protectedRange sqref="O25" name="Student Notes_2_1"/>
  </protectedRanges>
  <mergeCells count="102">
    <mergeCell ref="O1:O6"/>
    <mergeCell ref="K23:L23"/>
    <mergeCell ref="D1:F3"/>
    <mergeCell ref="G1:G3"/>
    <mergeCell ref="H1:H3"/>
    <mergeCell ref="F4:H4"/>
    <mergeCell ref="F5:H5"/>
    <mergeCell ref="F6:H6"/>
    <mergeCell ref="K14:L14"/>
    <mergeCell ref="K16:L16"/>
    <mergeCell ref="L3:L4"/>
    <mergeCell ref="C14:E14"/>
    <mergeCell ref="C1:C3"/>
    <mergeCell ref="C11:E11"/>
    <mergeCell ref="C12:E12"/>
    <mergeCell ref="J1:K1"/>
    <mergeCell ref="K7:L7"/>
    <mergeCell ref="K11:L11"/>
    <mergeCell ref="K22:L22"/>
    <mergeCell ref="K10:L10"/>
    <mergeCell ref="K12:L12"/>
    <mergeCell ref="K13:L13"/>
    <mergeCell ref="C13:E13"/>
    <mergeCell ref="K74:L74"/>
    <mergeCell ref="K35:L35"/>
    <mergeCell ref="C73:L73"/>
    <mergeCell ref="K53:L53"/>
    <mergeCell ref="C54:E54"/>
    <mergeCell ref="K54:L54"/>
    <mergeCell ref="C57:E57"/>
    <mergeCell ref="C49:E49"/>
    <mergeCell ref="C55:E55"/>
    <mergeCell ref="K55:L55"/>
    <mergeCell ref="C66:L72"/>
    <mergeCell ref="K60:L60"/>
    <mergeCell ref="C41:E41"/>
    <mergeCell ref="K41:L41"/>
    <mergeCell ref="C37:E37"/>
    <mergeCell ref="K37:L37"/>
    <mergeCell ref="C38:E38"/>
    <mergeCell ref="C35:E35"/>
    <mergeCell ref="C61:E61"/>
    <mergeCell ref="C62:E62"/>
    <mergeCell ref="K61:L61"/>
    <mergeCell ref="K62:L62"/>
    <mergeCell ref="C50:E50"/>
    <mergeCell ref="K50:L50"/>
    <mergeCell ref="C16:E16"/>
    <mergeCell ref="C18:E18"/>
    <mergeCell ref="C30:E30"/>
    <mergeCell ref="C27:E27"/>
    <mergeCell ref="C24:E24"/>
    <mergeCell ref="F24:I24"/>
    <mergeCell ref="K24:L24"/>
    <mergeCell ref="C25:E25"/>
    <mergeCell ref="F25:I25"/>
    <mergeCell ref="K25:L25"/>
    <mergeCell ref="C21:E21"/>
    <mergeCell ref="K17:L17"/>
    <mergeCell ref="K21:L21"/>
    <mergeCell ref="K18:L18"/>
    <mergeCell ref="K19:L19"/>
    <mergeCell ref="K20:L20"/>
    <mergeCell ref="K30:L30"/>
    <mergeCell ref="C29:E29"/>
    <mergeCell ref="K29:L29"/>
    <mergeCell ref="C19:E19"/>
    <mergeCell ref="K27:L27"/>
    <mergeCell ref="K28:L28"/>
    <mergeCell ref="C23:E23"/>
    <mergeCell ref="C43:E43"/>
    <mergeCell ref="K43:L43"/>
    <mergeCell ref="K44:L44"/>
    <mergeCell ref="C44:E44"/>
    <mergeCell ref="C45:E45"/>
    <mergeCell ref="C40:E40"/>
    <mergeCell ref="K40:L40"/>
    <mergeCell ref="C36:E36"/>
    <mergeCell ref="K36:L36"/>
    <mergeCell ref="K38:L38"/>
    <mergeCell ref="C39:E39"/>
    <mergeCell ref="K39:L39"/>
    <mergeCell ref="K45:L45"/>
    <mergeCell ref="C42:E42"/>
    <mergeCell ref="K42:L42"/>
    <mergeCell ref="K26:L26"/>
    <mergeCell ref="K34:L34"/>
    <mergeCell ref="C34:E34"/>
    <mergeCell ref="C58:E58"/>
    <mergeCell ref="K58:L58"/>
    <mergeCell ref="K47:L47"/>
    <mergeCell ref="C48:E48"/>
    <mergeCell ref="C52:E52"/>
    <mergeCell ref="K49:L49"/>
    <mergeCell ref="K48:L48"/>
    <mergeCell ref="K52:L52"/>
    <mergeCell ref="K57:L57"/>
    <mergeCell ref="C53:E53"/>
    <mergeCell ref="C51:E51"/>
    <mergeCell ref="K51:L51"/>
    <mergeCell ref="C56:E56"/>
    <mergeCell ref="K56:L56"/>
  </mergeCells>
  <phoneticPr fontId="2" type="noConversion"/>
  <conditionalFormatting sqref="C11">
    <cfRule type="cellIs" dxfId="43" priority="138" operator="equal">
      <formula>"Course type CCI (FirstBridge)"</formula>
    </cfRule>
  </conditionalFormatting>
  <conditionalFormatting sqref="C11:C12">
    <cfRule type="cellIs" dxfId="42" priority="136" operator="equal">
      <formula>"Course type CCI (FirstBridge)"</formula>
    </cfRule>
  </conditionalFormatting>
  <conditionalFormatting sqref="C14">
    <cfRule type="cellIs" dxfId="41" priority="134" operator="equal">
      <formula>"Course type CCI: at least one course @ AUP (transfer students)"</formula>
    </cfRule>
  </conditionalFormatting>
  <conditionalFormatting sqref="C39:C40">
    <cfRule type="cellIs" dxfId="40" priority="67" operator="equal">
      <formula>"LW3xxx"</formula>
    </cfRule>
  </conditionalFormatting>
  <conditionalFormatting sqref="C41">
    <cfRule type="cellIs" dxfId="39" priority="24" operator="equal">
      <formula>"HIxxxx"</formula>
    </cfRule>
  </conditionalFormatting>
  <conditionalFormatting sqref="C42">
    <cfRule type="cellIs" dxfId="38" priority="23" operator="equal">
      <formula>"HIxxxx"</formula>
    </cfRule>
  </conditionalFormatting>
  <conditionalFormatting sqref="C43:C45">
    <cfRule type="cellIs" dxfId="37" priority="22" operator="equal">
      <formula>"AH/CL/CM/EC/GS/PO/Pyxxx"</formula>
    </cfRule>
  </conditionalFormatting>
  <conditionalFormatting sqref="C13:D13">
    <cfRule type="cellIs" dxfId="36" priority="135" operator="equal">
      <formula>"Course type CCI"</formula>
    </cfRule>
  </conditionalFormatting>
  <conditionalFormatting sqref="C16:D16">
    <cfRule type="cellIs" dxfId="35" priority="133" operator="equal">
      <formula>"Course type CCX or completion of GPS Program"</formula>
    </cfRule>
  </conditionalFormatting>
  <conditionalFormatting sqref="C21:D21">
    <cfRule type="cellIs" dxfId="34" priority="31" operator="equal">
      <formula>"Course type CCD"</formula>
    </cfRule>
  </conditionalFormatting>
  <conditionalFormatting sqref="C23:D25">
    <cfRule type="cellIs" dxfId="33" priority="7" operator="equal">
      <formula>"Course type CCM"</formula>
    </cfRule>
  </conditionalFormatting>
  <conditionalFormatting sqref="C27:D27">
    <cfRule type="cellIs" dxfId="32" priority="59" operator="equal">
      <formula>"Any course coded CCS (must enroll in 4CR lecture AND associated 0CR lab)"</formula>
    </cfRule>
  </conditionalFormatting>
  <conditionalFormatting sqref="F11:H30">
    <cfRule type="containsText" dxfId="31" priority="1" operator="containsText" text="select">
      <formula>NOT(ISERROR(SEARCH("select",F11)))</formula>
    </cfRule>
  </conditionalFormatting>
  <conditionalFormatting sqref="F32:H45">
    <cfRule type="containsText" dxfId="30" priority="9" operator="containsText" text="select">
      <formula>NOT(ISERROR(SEARCH("select",F32)))</formula>
    </cfRule>
  </conditionalFormatting>
  <conditionalFormatting sqref="F47:H62">
    <cfRule type="containsText" dxfId="29" priority="46" operator="containsText" text="select">
      <formula>NOT(ISERROR(SEARCH("select",F47)))</formula>
    </cfRule>
  </conditionalFormatting>
  <conditionalFormatting sqref="I74:J74">
    <cfRule type="containsText" dxfId="28" priority="143" operator="containsText" text="su">
      <formula>NOT(ISERROR(SEARCH("su",I74)))</formula>
    </cfRule>
    <cfRule type="containsText" dxfId="27" priority="144" operator="containsText" text="s2">
      <formula>NOT(ISERROR(SEARCH("s2",I74)))</formula>
    </cfRule>
    <cfRule type="containsText" dxfId="26" priority="145" operator="containsText" text="f">
      <formula>NOT(ISERROR(SEARCH("f",I74)))</formula>
    </cfRule>
  </conditionalFormatting>
  <conditionalFormatting sqref="J1:J30">
    <cfRule type="containsText" dxfId="25" priority="2" operator="containsText" text="waived">
      <formula>NOT(ISERROR(SEARCH("waived",J1)))</formula>
    </cfRule>
    <cfRule type="containsText" dxfId="24" priority="3" operator="containsText" text="transferred">
      <formula>NOT(ISERROR(SEARCH("transferred",J1)))</formula>
    </cfRule>
    <cfRule type="containsText" dxfId="23" priority="4" operator="containsText" text="progress">
      <formula>NOT(ISERROR(SEARCH("progress",J1)))</formula>
    </cfRule>
    <cfRule type="containsText" dxfId="22" priority="5" operator="containsText" text="Earned">
      <formula>NOT(ISERROR(SEARCH("Earned",J1)))</formula>
    </cfRule>
    <cfRule type="containsText" dxfId="21" priority="6" operator="containsText" text="Remaining">
      <formula>NOT(ISERROR(SEARCH("Remaining",J1)))</formula>
    </cfRule>
  </conditionalFormatting>
  <conditionalFormatting sqref="J21">
    <cfRule type="iconSet" priority="38">
      <iconSet iconSet="3Flags">
        <cfvo type="percent" val="0"/>
        <cfvo type="percent" val="33"/>
        <cfvo type="percent" val="67"/>
      </iconSet>
    </cfRule>
  </conditionalFormatting>
  <conditionalFormatting sqref="J24:J25">
    <cfRule type="iconSet" priority="8">
      <iconSet iconSet="3Flags">
        <cfvo type="percent" val="0"/>
        <cfvo type="percent" val="33"/>
        <cfvo type="percent" val="67"/>
      </iconSet>
    </cfRule>
  </conditionalFormatting>
  <conditionalFormatting sqref="J27">
    <cfRule type="iconSet" priority="66">
      <iconSet iconSet="3Flags">
        <cfvo type="percent" val="0"/>
        <cfvo type="percent" val="33"/>
        <cfvo type="percent" val="67"/>
      </iconSet>
    </cfRule>
  </conditionalFormatting>
  <conditionalFormatting sqref="J33">
    <cfRule type="iconSet" priority="21">
      <iconSet iconSet="3Flags">
        <cfvo type="percent" val="0"/>
        <cfvo type="percent" val="33"/>
        <cfvo type="percent" val="67"/>
      </iconSet>
    </cfRule>
  </conditionalFormatting>
  <conditionalFormatting sqref="J33:J45">
    <cfRule type="containsText" dxfId="20" priority="10" operator="containsText" text="waived">
      <formula>NOT(ISERROR(SEARCH("waived",J33)))</formula>
    </cfRule>
    <cfRule type="containsText" dxfId="19" priority="11" operator="containsText" text="transferred">
      <formula>NOT(ISERROR(SEARCH("transferred",J33)))</formula>
    </cfRule>
    <cfRule type="containsText" dxfId="18" priority="12" operator="containsText" text="progress">
      <formula>NOT(ISERROR(SEARCH("progress",J33)))</formula>
    </cfRule>
    <cfRule type="containsText" dxfId="17" priority="13" operator="containsText" text="Earned">
      <formula>NOT(ISERROR(SEARCH("Earned",J33)))</formula>
    </cfRule>
    <cfRule type="containsText" dxfId="16" priority="14" operator="containsText" text="Remaining">
      <formula>NOT(ISERROR(SEARCH("Remaining",J33)))</formula>
    </cfRule>
  </conditionalFormatting>
  <conditionalFormatting sqref="J60:J62 J74:J1048576">
    <cfRule type="containsText" dxfId="15" priority="107" operator="containsText" text="waived">
      <formula>NOT(ISERROR(SEARCH("waived",J60)))</formula>
    </cfRule>
    <cfRule type="containsText" dxfId="14" priority="125" operator="containsText" text="transferred">
      <formula>NOT(ISERROR(SEARCH("transferred",J60)))</formula>
    </cfRule>
    <cfRule type="containsText" dxfId="13" priority="126" operator="containsText" text="progress">
      <formula>NOT(ISERROR(SEARCH("progress",J60)))</formula>
    </cfRule>
    <cfRule type="containsText" dxfId="12" priority="127" operator="containsText" text="Earned">
      <formula>NOT(ISERROR(SEARCH("Earned",J60)))</formula>
    </cfRule>
    <cfRule type="containsText" dxfId="11" priority="128" operator="containsText" text="Remaining">
      <formula>NOT(ISERROR(SEARCH("Remaining",J60)))</formula>
    </cfRule>
  </conditionalFormatting>
  <conditionalFormatting sqref="J74:J1048576 J26 J60:J62 J1:J20 J28:J30 J22:J23 J32 J47:J58 J34:J45">
    <cfRule type="iconSet" priority="129">
      <iconSet iconSet="3Flags">
        <cfvo type="percent" val="0"/>
        <cfvo type="percent" val="33"/>
        <cfvo type="percent" val="67"/>
      </iconSet>
    </cfRule>
  </conditionalFormatting>
  <conditionalFormatting sqref="J32:M32 J47:J58">
    <cfRule type="containsText" dxfId="10" priority="47" operator="containsText" text="waived">
      <formula>NOT(ISERROR(SEARCH("waived",J32)))</formula>
    </cfRule>
    <cfRule type="containsText" dxfId="9" priority="48" operator="containsText" text="transferred">
      <formula>NOT(ISERROR(SEARCH("transferred",J32)))</formula>
    </cfRule>
    <cfRule type="containsText" dxfId="8" priority="49" operator="containsText" text="progress">
      <formula>NOT(ISERROR(SEARCH("progress",J32)))</formula>
    </cfRule>
    <cfRule type="containsText" dxfId="7" priority="50" operator="containsText" text="Earned">
      <formula>NOT(ISERROR(SEARCH("Earned",J32)))</formula>
    </cfRule>
    <cfRule type="containsText" dxfId="6" priority="51" operator="containsText" text="Remaining">
      <formula>NOT(ISERROR(SEARCH("Remaining",J32)))</formula>
    </cfRule>
  </conditionalFormatting>
  <conditionalFormatting sqref="K3">
    <cfRule type="cellIs" dxfId="5" priority="108" operator="notEqual">
      <formula>16</formula>
    </cfRule>
  </conditionalFormatting>
  <conditionalFormatting sqref="K32:M32">
    <cfRule type="iconSet" priority="106">
      <iconSet iconSet="3Flags">
        <cfvo type="percent" val="0"/>
        <cfvo type="percent" val="33"/>
        <cfvo type="percent" val="67"/>
      </iconSet>
    </cfRule>
  </conditionalFormatting>
  <conditionalFormatting sqref="K33:M33">
    <cfRule type="containsText" dxfId="4" priority="15" operator="containsText" text="waived">
      <formula>NOT(ISERROR(SEARCH("waived",K33)))</formula>
    </cfRule>
    <cfRule type="containsText" dxfId="3" priority="16" operator="containsText" text="transferred">
      <formula>NOT(ISERROR(SEARCH("transferred",K33)))</formula>
    </cfRule>
    <cfRule type="containsText" dxfId="2" priority="17" operator="containsText" text="progress">
      <formula>NOT(ISERROR(SEARCH("progress",K33)))</formula>
    </cfRule>
    <cfRule type="containsText" dxfId="1" priority="18" operator="containsText" text="Earned">
      <formula>NOT(ISERROR(SEARCH("Earned",K33)))</formula>
    </cfRule>
    <cfRule type="containsText" dxfId="0" priority="19" operator="containsText" text="Remaining">
      <formula>NOT(ISERROR(SEARCH("Remaining",K33)))</formula>
    </cfRule>
    <cfRule type="iconSet" priority="20">
      <iconSet iconSet="3Flags">
        <cfvo type="percent" val="0"/>
        <cfvo type="percent" val="33"/>
        <cfvo type="percent" val="67"/>
      </iconSet>
    </cfRule>
  </conditionalFormatting>
  <dataValidations xWindow="291" yWindow="772" count="16">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48:J59 J27 J21 J23:J25 J34:J46"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Law Electives" prompt="Select two (2) courses. Both must be at the 3000-level or above. " sqref="C39:E40" xr:uid="{CAFD4807-6C5C-4CB5-B222-D1709DB212D4}"/>
    <dataValidation allowBlank="1" showInputMessage="1" showErrorMessage="1" promptTitle="Society Electives" prompt="Select three (3) courses. Two (2) courses may be in the same discipline, and one (1) of these two (2) courses must be at the 3000-level or above. " sqref="C43:E45" xr:uid="{B647001B-1A9C-4300-AA55-143400D2625B}"/>
    <dataValidation allowBlank="1" showInputMessage="1" showErrorMessage="1" promptTitle="History Electives" prompt="Select two (2) courses coded HI. Only one of which can be at the 1000 level." sqref="C41:E42" xr:uid="{3864F1F0-6C13-45D2-92D9-9514FAC6566A}"/>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90633D9E-887E-4D3E-A388-8F12B047F772}">
          <x14:formula1>
            <xm:f>Lists!$G$11:$G$12</xm:f>
          </x14:formula1>
          <xm:sqref>F25:I25</xm:sqref>
        </x14:dataValidation>
        <x14:dataValidation type="list" allowBlank="1" showInputMessage="1" showErrorMessage="1" xr:uid="{00000000-0002-0000-0000-00001B000000}">
          <x14:formula1>
            <xm:f>Lists!$R$2:$R$20</xm:f>
          </x14:formula1>
          <xm:sqref>H16 H29:H31 H18:H19 H11:H14 H48:H59 H23 H34:H46</xm:sqref>
        </x14:dataValidation>
        <x14:dataValidation type="list" allowBlank="1" showInputMessage="1" showErrorMessage="1" xr:uid="{3ACD85EB-36ED-4133-8C6D-E282DFC2852A}">
          <x14:formula1>
            <xm:f>Lists!$H$2:$H$38</xm:f>
          </x14:formula1>
          <xm:sqref>F59 G63:G64</xm:sqref>
        </x14:dataValidation>
        <x14:dataValidation type="list" allowBlank="1" showInputMessage="1" showErrorMessage="1" xr:uid="{3E78E1F1-A514-4478-A3A9-199D42FC3C57}">
          <x14:formula1>
            <xm:f>Lists!$N$2:$N$20</xm:f>
          </x14:formula1>
          <xm:sqref>F18:F19 F48:F58 F16 F11:F14 F29:F31 F23 F34:F46</xm:sqref>
        </x14:dataValidation>
        <x14:dataValidation type="list" allowBlank="1" showInputMessage="1" showErrorMessage="1" xr:uid="{751C7017-6226-459F-B711-B6003B162D4E}">
          <x14:formula1>
            <xm:f>Lists!$J$2:$J$38</xm:f>
          </x14:formula1>
          <xm:sqref>G18:G19 G48:G59 G16 G11:G14 G29:G31 G23 G61:G62 G34:G46</xm:sqref>
        </x14:dataValidation>
        <x14:dataValidation type="list" allowBlank="1" showInputMessage="1" showErrorMessage="1" xr:uid="{BD8546A1-4884-44E2-B586-7BDBA9F66ABB}">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BBB0-BAD7-4A22-B403-A06881E2B587}">
  <dimension ref="A1:A66"/>
  <sheetViews>
    <sheetView workbookViewId="0">
      <selection activeCell="A6" sqref="A6"/>
    </sheetView>
  </sheetViews>
  <sheetFormatPr defaultColWidth="9.28515625" defaultRowHeight="13.15"/>
  <cols>
    <col min="1" max="1" width="169.28515625" customWidth="1"/>
  </cols>
  <sheetData>
    <row r="1" spans="1:1" ht="21">
      <c r="A1" s="107" t="s">
        <v>69</v>
      </c>
    </row>
    <row r="2" spans="1:1">
      <c r="A2" s="105"/>
    </row>
    <row r="3" spans="1:1">
      <c r="A3" s="110" t="s">
        <v>70</v>
      </c>
    </row>
    <row r="4" spans="1:1">
      <c r="A4" s="104"/>
    </row>
    <row r="5" spans="1:1">
      <c r="A5" s="108" t="s">
        <v>71</v>
      </c>
    </row>
    <row r="6" spans="1:1">
      <c r="A6" s="105" t="s">
        <v>72</v>
      </c>
    </row>
    <row r="7" spans="1:1">
      <c r="A7" s="105"/>
    </row>
    <row r="8" spans="1:1">
      <c r="A8" s="106" t="s">
        <v>73</v>
      </c>
    </row>
    <row r="9" spans="1:1">
      <c r="A9" s="117" t="s">
        <v>74</v>
      </c>
    </row>
    <row r="10" spans="1:1">
      <c r="A10" s="116" t="s">
        <v>52</v>
      </c>
    </row>
    <row r="11" spans="1:1">
      <c r="A11" s="116" t="s">
        <v>75</v>
      </c>
    </row>
    <row r="12" spans="1:1">
      <c r="A12" s="116"/>
    </row>
    <row r="13" spans="1:1">
      <c r="A13" s="117" t="s">
        <v>76</v>
      </c>
    </row>
    <row r="14" spans="1:1">
      <c r="A14" s="116" t="s">
        <v>53</v>
      </c>
    </row>
    <row r="15" spans="1:1">
      <c r="A15" s="116" t="s">
        <v>77</v>
      </c>
    </row>
    <row r="16" spans="1:1">
      <c r="A16" s="109"/>
    </row>
    <row r="17" spans="1:1">
      <c r="A17" s="83"/>
    </row>
    <row r="18" spans="1:1" ht="21">
      <c r="A18" s="84" t="s">
        <v>78</v>
      </c>
    </row>
    <row r="19" spans="1:1">
      <c r="A19" s="85"/>
    </row>
    <row r="20" spans="1:1">
      <c r="A20" s="86" t="s">
        <v>79</v>
      </c>
    </row>
    <row r="21" spans="1:1">
      <c r="A21" s="87"/>
    </row>
    <row r="22" spans="1:1" ht="211.15">
      <c r="A22" s="113" t="s">
        <v>80</v>
      </c>
    </row>
    <row r="23" spans="1:1">
      <c r="A23" s="114" t="s">
        <v>81</v>
      </c>
    </row>
    <row r="24" spans="1:1">
      <c r="A24" s="87"/>
    </row>
    <row r="25" spans="1:1">
      <c r="A25" s="88" t="s">
        <v>82</v>
      </c>
    </row>
    <row r="26" spans="1:1">
      <c r="A26" s="87"/>
    </row>
    <row r="27" spans="1:1">
      <c r="A27" s="114" t="s">
        <v>83</v>
      </c>
    </row>
    <row r="28" spans="1:1">
      <c r="A28" s="89"/>
    </row>
    <row r="29" spans="1:1">
      <c r="A29" s="90"/>
    </row>
    <row r="30" spans="1:1">
      <c r="A30" s="91"/>
    </row>
    <row r="31" spans="1:1">
      <c r="A31" s="92" t="s">
        <v>84</v>
      </c>
    </row>
    <row r="32" spans="1:1">
      <c r="A32" s="93"/>
    </row>
    <row r="33" spans="1:1">
      <c r="A33" s="94" t="s">
        <v>85</v>
      </c>
    </row>
    <row r="34" spans="1:1">
      <c r="A34" s="93"/>
    </row>
    <row r="35" spans="1:1" ht="92.45">
      <c r="A35" s="95" t="s">
        <v>86</v>
      </c>
    </row>
    <row r="36" spans="1:1">
      <c r="A36" s="90"/>
    </row>
    <row r="37" spans="1:1">
      <c r="A37" s="91"/>
    </row>
    <row r="38" spans="1:1">
      <c r="A38" s="96" t="s">
        <v>87</v>
      </c>
    </row>
    <row r="39" spans="1:1">
      <c r="A39" s="97"/>
    </row>
    <row r="40" spans="1:1" ht="26.45">
      <c r="A40" s="98" t="s">
        <v>88</v>
      </c>
    </row>
    <row r="41" spans="1:1">
      <c r="A41" s="97"/>
    </row>
    <row r="42" spans="1:1" ht="39.6">
      <c r="A42" s="98" t="s">
        <v>89</v>
      </c>
    </row>
    <row r="43" spans="1:1">
      <c r="A43" s="98"/>
    </row>
    <row r="44" spans="1:1" ht="24" customHeight="1">
      <c r="A44" s="98" t="s">
        <v>90</v>
      </c>
    </row>
    <row r="45" spans="1:1">
      <c r="A45" s="97"/>
    </row>
    <row r="46" spans="1:1" ht="26.45">
      <c r="A46" s="98" t="s">
        <v>91</v>
      </c>
    </row>
    <row r="47" spans="1:1" ht="15" customHeight="1">
      <c r="A47" s="97"/>
    </row>
    <row r="48" spans="1:1" ht="89.25" customHeight="1">
      <c r="A48" s="98" t="s">
        <v>92</v>
      </c>
    </row>
    <row r="49" spans="1:1">
      <c r="A49" s="97"/>
    </row>
    <row r="50" spans="1:1" ht="51.75" customHeight="1">
      <c r="A50" s="115" t="s">
        <v>93</v>
      </c>
    </row>
    <row r="53" spans="1:1">
      <c r="A53" s="99" t="s">
        <v>94</v>
      </c>
    </row>
    <row r="54" spans="1:1">
      <c r="A54" s="100" t="s">
        <v>95</v>
      </c>
    </row>
    <row r="55" spans="1:1" ht="26.45">
      <c r="A55" s="101" t="s">
        <v>96</v>
      </c>
    </row>
    <row r="56" spans="1:1">
      <c r="A56" s="100" t="s">
        <v>97</v>
      </c>
    </row>
    <row r="57" spans="1:1">
      <c r="A57" s="102" t="s">
        <v>98</v>
      </c>
    </row>
    <row r="58" spans="1:1">
      <c r="A58" s="100" t="s">
        <v>99</v>
      </c>
    </row>
    <row r="59" spans="1:1">
      <c r="A59" s="103" t="s">
        <v>100</v>
      </c>
    </row>
    <row r="60" spans="1:1">
      <c r="A60" s="100" t="s">
        <v>101</v>
      </c>
    </row>
    <row r="61" spans="1:1" ht="26.45">
      <c r="A61" s="102" t="s">
        <v>102</v>
      </c>
    </row>
    <row r="62" spans="1:1">
      <c r="A62" s="100" t="s">
        <v>103</v>
      </c>
    </row>
    <row r="63" spans="1:1" ht="26.45">
      <c r="A63" s="102" t="s">
        <v>104</v>
      </c>
    </row>
    <row r="64" spans="1:1">
      <c r="A64" s="100" t="s">
        <v>105</v>
      </c>
    </row>
    <row r="65" spans="1:1" ht="26.45">
      <c r="A65" s="102" t="s">
        <v>106</v>
      </c>
    </row>
    <row r="66" spans="1:1">
      <c r="A66" s="103" t="s">
        <v>107</v>
      </c>
    </row>
  </sheetData>
  <protectedRanges>
    <protectedRange sqref="A5:XFD7 A9:XFD9 A15:XFD15 A11:XFD13"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81"/>
  <sheetViews>
    <sheetView workbookViewId="0">
      <selection activeCell="G11" sqref="G11:G12"/>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C1" s="1"/>
      <c r="G1" s="82" t="s">
        <v>108</v>
      </c>
      <c r="H1" s="161" t="s">
        <v>109</v>
      </c>
      <c r="I1" s="161"/>
      <c r="J1" s="161"/>
      <c r="K1" s="70"/>
      <c r="L1" s="161" t="s">
        <v>110</v>
      </c>
      <c r="M1" s="161"/>
      <c r="N1" s="161"/>
      <c r="O1" s="3"/>
      <c r="P1" s="2" t="s">
        <v>111</v>
      </c>
      <c r="R1" s="2" t="s">
        <v>112</v>
      </c>
      <c r="T1" s="2" t="s">
        <v>113</v>
      </c>
      <c r="U1" s="2" t="s">
        <v>114</v>
      </c>
      <c r="V1" s="3"/>
      <c r="W1" s="2" t="s">
        <v>115</v>
      </c>
      <c r="X1" s="2" t="s">
        <v>116</v>
      </c>
      <c r="Y1" s="3"/>
      <c r="Z1" s="2" t="s">
        <v>117</v>
      </c>
      <c r="AA1" s="2" t="s">
        <v>118</v>
      </c>
    </row>
    <row r="2" spans="1:27">
      <c r="C2" s="1"/>
      <c r="G2" t="s">
        <v>119</v>
      </c>
      <c r="H2" s="69" t="s">
        <v>120</v>
      </c>
      <c r="I2" s="77">
        <f>'Degree Planning Worksheet'!G1-7</f>
        <v>2019</v>
      </c>
      <c r="J2" s="67" t="str">
        <f>_xlfn.CONCAT($I$2+INT((ROW()-3)/3), " Fall")</f>
        <v>2018 Fall</v>
      </c>
      <c r="K2" s="68"/>
      <c r="L2" s="71" t="s">
        <v>120</v>
      </c>
      <c r="M2" s="77">
        <f>'Degree Planning Worksheet'!G1</f>
        <v>2026</v>
      </c>
      <c r="N2" s="67" t="str">
        <f>_xlfn.CONCAT($M$2+1+INT((ROW()-3)/3), " Fall")</f>
        <v>2026 Fall</v>
      </c>
      <c r="P2" s="1" t="s">
        <v>121</v>
      </c>
      <c r="R2" t="s">
        <v>122</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123</v>
      </c>
      <c r="H3" s="1"/>
      <c r="I3" s="1"/>
      <c r="J3" s="67" t="str">
        <f>_xlfn.CONCAT($I$2+INT((ROW()-3)/3), " Sp.")</f>
        <v>2019 Sp.</v>
      </c>
      <c r="K3" s="68"/>
      <c r="L3" s="68"/>
      <c r="M3" s="1"/>
      <c r="N3" s="67" t="str">
        <f>_xlfn.CONCAT($M$2+1+INT((ROW()-3)/3), " Sp.")</f>
        <v>2027 Sp.</v>
      </c>
      <c r="P3" s="1" t="s">
        <v>124</v>
      </c>
      <c r="R3" t="s">
        <v>125</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C4" s="1"/>
      <c r="G4" s="1" t="s">
        <v>126</v>
      </c>
      <c r="H4" s="1"/>
      <c r="I4" s="1"/>
      <c r="J4" s="67" t="str">
        <f>_xlfn.CONCAT($I$2+INT((ROW()-3)/3), " Su.")</f>
        <v>2019 Su.</v>
      </c>
      <c r="K4" s="68"/>
      <c r="L4" s="68"/>
      <c r="M4" s="1"/>
      <c r="N4" s="67" t="str">
        <f>_xlfn.CONCAT($M$2+1+INT((ROW()-3)/3), " Su.")</f>
        <v>2027 Su.</v>
      </c>
      <c r="P4" s="1" t="s">
        <v>127</v>
      </c>
      <c r="R4" t="s">
        <v>128</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129</v>
      </c>
      <c r="H5" s="1"/>
      <c r="I5" s="1"/>
      <c r="J5" s="67" t="str">
        <f>_xlfn.CONCAT($I$2+INT((ROW()-3)/3), " Fall")</f>
        <v>2019 Fall</v>
      </c>
      <c r="K5" s="68"/>
      <c r="L5" s="68"/>
      <c r="M5" s="1"/>
      <c r="N5" s="67" t="str">
        <f>_xlfn.CONCAT($M$2+1+INT((ROW()-3)/3), " Fall")</f>
        <v>2027 Fall</v>
      </c>
      <c r="P5" s="1" t="s">
        <v>130</v>
      </c>
      <c r="R5" t="s">
        <v>131</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G6" t="s">
        <v>132</v>
      </c>
      <c r="H6" s="1"/>
      <c r="I6" s="1"/>
      <c r="J6" s="67" t="str">
        <f>_xlfn.CONCAT($I$2+INT((ROW()-3)/3), " Sp.")</f>
        <v>2020 Sp.</v>
      </c>
      <c r="K6" s="68"/>
      <c r="L6" s="68"/>
      <c r="M6" s="1"/>
      <c r="N6" s="67" t="str">
        <f>_xlfn.CONCAT($M$2+1+INT((ROW()-3)/3), " Sp.")</f>
        <v>2028 Sp.</v>
      </c>
      <c r="P6" s="1"/>
      <c r="R6" t="s">
        <v>133</v>
      </c>
      <c r="T6" s="67" t="str">
        <f t="shared" si="0"/>
        <v>2030 Fall</v>
      </c>
      <c r="U6" s="67" t="str">
        <f t="shared" si="1"/>
        <v>2031 Sp.</v>
      </c>
      <c r="V6" s="68"/>
      <c r="W6" s="68"/>
      <c r="X6" s="68"/>
      <c r="Y6" s="68"/>
      <c r="Z6" s="68"/>
    </row>
    <row r="7" spans="1:27">
      <c r="G7" t="s">
        <v>134</v>
      </c>
      <c r="H7" s="1"/>
      <c r="I7" s="1"/>
      <c r="J7" s="67" t="str">
        <f>_xlfn.CONCAT($I$2+INT((ROW()-3)/3), " Su.")</f>
        <v>2020 Su.</v>
      </c>
      <c r="K7" s="68"/>
      <c r="L7" s="68"/>
      <c r="M7" s="1"/>
      <c r="N7" s="67" t="str">
        <f>_xlfn.CONCAT($M$2+1+INT((ROW()-3)/3), " Su.")</f>
        <v>2028 Su.</v>
      </c>
      <c r="R7" t="s">
        <v>135</v>
      </c>
      <c r="T7" s="67" t="str">
        <f t="shared" si="0"/>
        <v>2031 Fall</v>
      </c>
      <c r="U7" s="67" t="str">
        <f t="shared" si="1"/>
        <v>2032 Sp.</v>
      </c>
      <c r="V7" s="68"/>
      <c r="W7" s="68"/>
      <c r="X7" s="68"/>
      <c r="Y7" s="68"/>
      <c r="Z7" s="68"/>
    </row>
    <row r="8" spans="1:27">
      <c r="G8" t="s">
        <v>136</v>
      </c>
      <c r="H8" s="1"/>
      <c r="I8" s="1"/>
      <c r="J8" s="67" t="str">
        <f>_xlfn.CONCAT($I$2+INT((ROW()-3)/3), " Fall")</f>
        <v>2020 Fall</v>
      </c>
      <c r="K8" s="68"/>
      <c r="L8" s="68"/>
      <c r="M8" s="1"/>
      <c r="N8" s="67" t="str">
        <f>_xlfn.CONCAT($M$2+1+INT((ROW()-3)/3), " Fall")</f>
        <v>2028 Fall</v>
      </c>
      <c r="R8" t="s">
        <v>137</v>
      </c>
      <c r="T8" s="67" t="str">
        <f t="shared" si="0"/>
        <v>2032 Fall</v>
      </c>
      <c r="U8" s="67" t="str">
        <f t="shared" si="1"/>
        <v>2033 Sp.</v>
      </c>
      <c r="V8" s="68"/>
      <c r="W8" s="68"/>
      <c r="X8" s="68"/>
      <c r="Y8" s="68"/>
      <c r="Z8" s="68"/>
    </row>
    <row r="9" spans="1:27">
      <c r="G9" t="s">
        <v>138</v>
      </c>
      <c r="H9" s="1"/>
      <c r="I9" s="1"/>
      <c r="J9" s="67" t="str">
        <f>_xlfn.CONCAT($I$2+INT((ROW()-3)/3), " Sp.")</f>
        <v>2021 Sp.</v>
      </c>
      <c r="K9" s="68"/>
      <c r="L9" s="68"/>
      <c r="M9" s="1"/>
      <c r="N9" s="67" t="str">
        <f>_xlfn.CONCAT($M$2+1+INT((ROW()-3)/3), " Sp.")</f>
        <v>2029 Sp.</v>
      </c>
      <c r="R9" t="s">
        <v>139</v>
      </c>
      <c r="T9" s="68"/>
    </row>
    <row r="10" spans="1:27">
      <c r="H10" s="1"/>
      <c r="I10" s="1"/>
      <c r="J10" s="67" t="str">
        <f>_xlfn.CONCAT($I$2+INT((ROW()-3)/3), " Su.")</f>
        <v>2021 Su.</v>
      </c>
      <c r="K10" s="68"/>
      <c r="L10" s="68"/>
      <c r="M10" s="1"/>
      <c r="N10" s="67" t="str">
        <f>_xlfn.CONCAT($M$2+1+INT((ROW()-3)/3), " Su.")</f>
        <v>2029 Su.</v>
      </c>
      <c r="R10" t="s">
        <v>140</v>
      </c>
      <c r="T10" s="68"/>
    </row>
    <row r="11" spans="1:27">
      <c r="G11" t="s">
        <v>141</v>
      </c>
      <c r="H11" s="1"/>
      <c r="I11" s="1"/>
      <c r="J11" s="67" t="str">
        <f>_xlfn.CONCAT($I$2+INT((ROW()-3)/3), " Fall")</f>
        <v>2021 Fall</v>
      </c>
      <c r="K11" s="68"/>
      <c r="L11" s="68"/>
      <c r="M11" s="1"/>
      <c r="N11" s="67" t="str">
        <f>_xlfn.CONCAT($M$2+1+INT((ROW()-3)/3), " Fall")</f>
        <v>2029 Fall</v>
      </c>
      <c r="R11" t="s">
        <v>142</v>
      </c>
      <c r="T11" s="68"/>
    </row>
    <row r="12" spans="1:27">
      <c r="A12" s="1"/>
      <c r="G12" t="s">
        <v>143</v>
      </c>
      <c r="H12" s="1"/>
      <c r="I12" s="1"/>
      <c r="J12" s="67" t="str">
        <f>_xlfn.CONCAT($I$2+INT((ROW()-3)/3), " Sp.")</f>
        <v>2022 Sp.</v>
      </c>
      <c r="K12" s="68"/>
      <c r="L12" s="68"/>
      <c r="M12" s="1"/>
      <c r="N12" s="67" t="str">
        <f>_xlfn.CONCAT($M$2+1+INT((ROW()-3)/3), " Sp.")</f>
        <v>2030 Sp.</v>
      </c>
      <c r="R12" t="s">
        <v>144</v>
      </c>
    </row>
    <row r="13" spans="1:27">
      <c r="A13" s="1"/>
      <c r="H13" s="1"/>
      <c r="I13" s="1"/>
      <c r="J13" s="67" t="str">
        <f>_xlfn.CONCAT($I$2+INT((ROW()-3)/3), " Su.")</f>
        <v>2022 Su.</v>
      </c>
      <c r="K13" s="68"/>
      <c r="L13" s="68"/>
      <c r="M13" s="1"/>
      <c r="N13" s="67" t="str">
        <f>_xlfn.CONCAT($M$2+1+INT((ROW()-3)/3), " Su.")</f>
        <v>2030 Su.</v>
      </c>
      <c r="R13" t="s">
        <v>145</v>
      </c>
    </row>
    <row r="14" spans="1:27">
      <c r="A14" s="1"/>
      <c r="H14" s="1"/>
      <c r="I14" s="1"/>
      <c r="J14" s="67" t="str">
        <f>_xlfn.CONCAT($I$2+INT((ROW()-3)/3), " Fall")</f>
        <v>2022 Fall</v>
      </c>
      <c r="K14" s="68"/>
      <c r="L14" s="68"/>
      <c r="M14" s="1"/>
      <c r="N14" s="67" t="str">
        <f>_xlfn.CONCAT($M$2+1+INT((ROW()-3)/3), " Fall")</f>
        <v>2030 Fall</v>
      </c>
      <c r="R14" t="s">
        <v>146</v>
      </c>
    </row>
    <row r="15" spans="1:27">
      <c r="H15" s="1"/>
      <c r="I15" s="1"/>
      <c r="J15" s="67" t="str">
        <f>_xlfn.CONCAT($I$2+INT((ROW()-3)/3), " Sp.")</f>
        <v>2023 Sp.</v>
      </c>
      <c r="K15" s="68"/>
      <c r="L15" s="68"/>
      <c r="M15" s="1"/>
      <c r="N15" s="67" t="str">
        <f>_xlfn.CONCAT($M$2+1+INT((ROW()-3)/3), " Sp.")</f>
        <v>2031 Sp.</v>
      </c>
      <c r="R15" t="s">
        <v>147</v>
      </c>
    </row>
    <row r="16" spans="1:27">
      <c r="A16" s="1"/>
      <c r="H16" s="1"/>
      <c r="I16" s="1"/>
      <c r="J16" s="67" t="str">
        <f>_xlfn.CONCAT($I$2+INT((ROW()-3)/3), " Su.")</f>
        <v>2023 Su.</v>
      </c>
      <c r="K16" s="68"/>
      <c r="L16" s="68"/>
      <c r="M16" s="1"/>
      <c r="N16" s="67" t="str">
        <f>_xlfn.CONCAT($M$2+1+INT((ROW()-3)/3), " Su.")</f>
        <v>2031 Su.</v>
      </c>
      <c r="R16" t="s">
        <v>148</v>
      </c>
    </row>
    <row r="17" spans="1:18">
      <c r="A17" s="1"/>
      <c r="H17" s="1"/>
      <c r="I17" s="1"/>
      <c r="J17" s="67" t="str">
        <f>_xlfn.CONCAT($I$2+INT((ROW()-3)/3), " Fall")</f>
        <v>2023 Fall</v>
      </c>
      <c r="K17" s="68"/>
      <c r="L17" s="68"/>
      <c r="M17" s="1"/>
      <c r="N17" s="67" t="str">
        <f>_xlfn.CONCAT($M$2+1+INT((ROW()-3)/3), " Fall")</f>
        <v>2031 Fall</v>
      </c>
      <c r="R17" t="s">
        <v>149</v>
      </c>
    </row>
    <row r="18" spans="1:18">
      <c r="A18" s="1"/>
      <c r="H18" s="1"/>
      <c r="I18" s="1"/>
      <c r="J18" s="67" t="str">
        <f>_xlfn.CONCAT($I$2+INT((ROW()-3)/3), " Sp.")</f>
        <v>2024 Sp.</v>
      </c>
      <c r="K18" s="68"/>
      <c r="L18" s="68"/>
      <c r="M18" s="1"/>
      <c r="N18" s="67" t="str">
        <f>_xlfn.CONCAT($M$2+1+INT((ROW()-3)/3), " Sp.")</f>
        <v>2032 Sp.</v>
      </c>
      <c r="R18" t="s">
        <v>150</v>
      </c>
    </row>
    <row r="19" spans="1:18">
      <c r="A19" s="1"/>
      <c r="H19" s="1"/>
      <c r="I19" s="1"/>
      <c r="J19" s="67" t="str">
        <f>_xlfn.CONCAT($I$2+INT((ROW()-3)/3), " Su.")</f>
        <v>2024 Su.</v>
      </c>
      <c r="K19" s="68"/>
      <c r="L19" s="68"/>
      <c r="M19" s="1"/>
      <c r="N19" s="67" t="str">
        <f>_xlfn.CONCAT($M$2+1+INT((ROW()-3)/3), " Su.")</f>
        <v>2032 Su.</v>
      </c>
      <c r="R19" t="s">
        <v>151</v>
      </c>
    </row>
    <row r="20" spans="1:18">
      <c r="A20" s="1"/>
      <c r="H20" s="1"/>
      <c r="I20" s="1"/>
      <c r="J20" s="67" t="str">
        <f>_xlfn.CONCAT($I$2+INT((ROW()-3)/3), " Fall")</f>
        <v>2024 Fall</v>
      </c>
      <c r="K20" s="68"/>
      <c r="L20" s="68"/>
      <c r="M20" s="1"/>
      <c r="N20" s="67" t="s">
        <v>152</v>
      </c>
      <c r="R20" t="s">
        <v>153</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1"/>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A37" s="1"/>
      <c r="I37" s="1"/>
      <c r="J37" s="67" t="str">
        <f>_xlfn.CONCAT($I$2+INT((ROW()-3)/3), " Su.")</f>
        <v>2030 Su.</v>
      </c>
      <c r="K37" s="68"/>
      <c r="L37" s="68"/>
    </row>
    <row r="38" spans="1:18">
      <c r="A38" s="1"/>
      <c r="J38" s="67" t="str">
        <f>_xlfn.CONCAT($I$2+INT((ROW()-3)/3), " Fall")</f>
        <v>2030 Fall</v>
      </c>
      <c r="K38" s="68"/>
      <c r="L38" s="68"/>
    </row>
    <row r="39" spans="1:18">
      <c r="A39" s="1"/>
    </row>
    <row r="40" spans="1:18">
      <c r="A40" s="1"/>
    </row>
    <row r="41" spans="1:18" ht="13.9">
      <c r="A41" s="79"/>
    </row>
    <row r="42" spans="1:18" ht="22.9">
      <c r="A42" s="79"/>
      <c r="H42" s="160" t="s">
        <v>154</v>
      </c>
      <c r="I42" s="160"/>
      <c r="J42" s="160"/>
      <c r="K42" s="160"/>
      <c r="L42" s="160"/>
      <c r="M42" s="160"/>
      <c r="N42" s="160"/>
      <c r="O42" s="160"/>
      <c r="P42" s="160"/>
      <c r="Q42" s="160"/>
      <c r="R42" s="160"/>
    </row>
    <row r="43" spans="1:18" ht="13.9">
      <c r="A43" s="79"/>
    </row>
    <row r="44" spans="1:18" ht="13.9">
      <c r="A44" s="79"/>
    </row>
    <row r="45" spans="1:18" ht="13.9">
      <c r="A45" s="79"/>
    </row>
    <row r="46" spans="1:18" ht="13.9">
      <c r="A46" s="79"/>
    </row>
    <row r="47" spans="1:18" ht="13.9">
      <c r="A47" s="79"/>
    </row>
    <row r="48" spans="1:18" ht="13.9">
      <c r="A48" s="79"/>
    </row>
    <row r="49" spans="1:1" ht="13.9">
      <c r="A49" s="79"/>
    </row>
    <row r="50" spans="1:1" ht="13.9">
      <c r="A50" s="79"/>
    </row>
    <row r="51" spans="1:1" ht="13.9">
      <c r="A51" s="79"/>
    </row>
    <row r="52" spans="1:1" ht="13.9">
      <c r="A52" s="79"/>
    </row>
    <row r="53" spans="1:1" ht="13.9">
      <c r="A53" s="79"/>
    </row>
    <row r="55" spans="1:1" ht="13.9">
      <c r="A55" s="80"/>
    </row>
    <row r="56" spans="1:1" ht="13.9">
      <c r="A56" s="81"/>
    </row>
    <row r="57" spans="1:1" ht="13.9">
      <c r="A57" s="81"/>
    </row>
    <row r="58" spans="1:1" ht="13.9">
      <c r="A58" s="81"/>
    </row>
    <row r="59" spans="1:1" ht="13.9">
      <c r="A59" s="81"/>
    </row>
    <row r="60" spans="1:1" ht="13.9">
      <c r="A60" s="81"/>
    </row>
    <row r="61" spans="1:1" ht="13.9">
      <c r="A61" s="81"/>
    </row>
    <row r="62" spans="1:1" ht="13.9">
      <c r="A62" s="81"/>
    </row>
    <row r="63" spans="1:1" ht="13.9">
      <c r="A63" s="81"/>
    </row>
    <row r="64" spans="1:1" ht="13.9">
      <c r="A64" s="81"/>
    </row>
    <row r="65" spans="1:1" ht="13.9">
      <c r="A65" s="81"/>
    </row>
    <row r="66" spans="1:1" ht="13.9">
      <c r="A66" s="81"/>
    </row>
    <row r="67" spans="1:1" ht="13.9">
      <c r="A67" s="81"/>
    </row>
    <row r="68" spans="1:1" ht="13.9">
      <c r="A68" s="81"/>
    </row>
    <row r="69" spans="1:1" ht="13.9">
      <c r="A69" s="81"/>
    </row>
    <row r="70" spans="1:1" ht="13.9">
      <c r="A70" s="81"/>
    </row>
    <row r="71" spans="1:1" ht="13.9">
      <c r="A71" s="81"/>
    </row>
    <row r="72" spans="1:1" ht="13.9">
      <c r="A72" s="81"/>
    </row>
    <row r="73" spans="1:1" ht="13.9">
      <c r="A73" s="81"/>
    </row>
    <row r="74" spans="1:1" ht="13.9">
      <c r="A74" s="81"/>
    </row>
    <row r="75" spans="1:1" ht="13.9">
      <c r="A75" s="81"/>
    </row>
    <row r="76" spans="1:1" ht="13.9">
      <c r="A76" s="81"/>
    </row>
    <row r="77" spans="1:1" ht="13.9">
      <c r="A77" s="81"/>
    </row>
    <row r="78" spans="1:1" ht="13.9">
      <c r="A78" s="81"/>
    </row>
    <row r="79" spans="1:1" ht="13.9">
      <c r="A79" s="79"/>
    </row>
    <row r="80" spans="1:1" ht="13.9">
      <c r="A80" s="81"/>
    </row>
    <row r="81" spans="1:1" ht="13.9">
      <c r="A81" s="81"/>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7DC9B9A-5E69-43A9-87BD-CA1BC23E20D6}"/>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2026-04-15T12:56:53Z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