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codeName="ThisWorkbook" defaultThemeVersion="124226"/>
  <mc:AlternateContent xmlns:mc="http://schemas.openxmlformats.org/markup-compatibility/2006">
    <mc:Choice Requires="x15">
      <x15ac:absPath xmlns:x15ac="http://schemas.microsoft.com/office/spreadsheetml/2010/11/ac" url="https://aupedu.sharepoint.com/sites/AcademicCatalogRevisionTracking/Shared Documents/General/2025-2026 Academic Catalog Update/Degree Worksheets/UDG Majors/"/>
    </mc:Choice>
  </mc:AlternateContent>
  <xr:revisionPtr revIDLastSave="115" documentId="8_{AD72A71D-0AB8-4744-ACF7-6E040B813B7F}" xr6:coauthVersionLast="47" xr6:coauthVersionMax="47" xr10:uidLastSave="{87A9BD21-D951-4ABB-ABA9-8E852F4F948D}"/>
  <bookViews>
    <workbookView xWindow="-108" yWindow="-108" windowWidth="23256" windowHeight="12456" activeTab="2" xr2:uid="{00000000-000D-0000-FFFF-FFFF00000000}"/>
  </bookViews>
  <sheets>
    <sheet name="Degree Planning Worksheet" sheetId="1" r:id="rId1"/>
    <sheet name="Advising &amp; Policy Info" sheetId="7" r:id="rId2"/>
    <sheet name="Lists" sheetId="6" r:id="rId3"/>
  </sheets>
  <externalReferences>
    <externalReference r:id="rId4"/>
    <externalReference r:id="rId5"/>
    <externalReference r:id="rId6"/>
  </externalReferences>
  <definedNames>
    <definedName name="Early" localSheetId="1">'[1]Course Listing'!$A$1:$A$4</definedName>
    <definedName name="Early">#REF!</definedName>
    <definedName name="Experiential" localSheetId="1">'[2]Course Listing'!$A$1:$A$3</definedName>
    <definedName name="Experiential">#REF!</definedName>
    <definedName name="Falls">Lists!$T$2:$T$8</definedName>
    <definedName name="future_terms">Lists!$N$2:$N$20</definedName>
    <definedName name="Law">'[3]Course Listing'!$A$1:$A$3</definedName>
    <definedName name="MathOption">#REF!</definedName>
    <definedName name="Option">#REF!</definedName>
    <definedName name="OtherOption">#REF!</definedName>
    <definedName name="_xlnm.Print_Area" localSheetId="0">'Degree Planning Worksheet'!$C$3:$K$82</definedName>
    <definedName name="Recent" localSheetId="1">'[1]Course Listing'!$A$6:$A$9</definedName>
    <definedName name="Recent">#REF!</definedName>
    <definedName name="Terms">Lists!$J$2:$J$38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8" i="1" l="1"/>
  <c r="K2" i="1"/>
  <c r="H1" i="1" l="1"/>
  <c r="I2" i="6" l="1"/>
  <c r="J29" i="6" s="1"/>
  <c r="M2" i="6"/>
  <c r="K5" i="1"/>
  <c r="K4" i="1"/>
  <c r="K3" i="1"/>
  <c r="J32" i="6" l="1"/>
  <c r="J31" i="6"/>
  <c r="J18" i="6"/>
  <c r="J19" i="6"/>
  <c r="J30" i="6"/>
  <c r="J33" i="6"/>
  <c r="J34" i="6"/>
  <c r="L5" i="1"/>
  <c r="L2" i="1"/>
  <c r="J35" i="6"/>
  <c r="J36" i="6"/>
  <c r="X4" i="6"/>
  <c r="N4" i="6"/>
  <c r="N5" i="6"/>
  <c r="N6" i="6"/>
  <c r="N7" i="6"/>
  <c r="N8" i="6"/>
  <c r="N9" i="6"/>
  <c r="AA4" i="6"/>
  <c r="AA5" i="6"/>
  <c r="AA2" i="6"/>
  <c r="U8" i="6"/>
  <c r="J12" i="6"/>
  <c r="W3" i="6"/>
  <c r="J14" i="6"/>
  <c r="J15" i="6"/>
  <c r="Z5" i="6"/>
  <c r="U3" i="6"/>
  <c r="J37" i="6"/>
  <c r="N3" i="6"/>
  <c r="J38" i="6"/>
  <c r="N2" i="6"/>
  <c r="T2" i="6"/>
  <c r="J10" i="6"/>
  <c r="U2" i="6"/>
  <c r="J11" i="6"/>
  <c r="U7" i="6"/>
  <c r="J13" i="6"/>
  <c r="Z2" i="6"/>
  <c r="J16" i="6"/>
  <c r="Z4" i="6"/>
  <c r="X2" i="6"/>
  <c r="W4" i="6"/>
  <c r="U6" i="6"/>
  <c r="U4" i="6"/>
  <c r="J17" i="6"/>
  <c r="Z3" i="6"/>
  <c r="X3" i="6"/>
  <c r="N18" i="6"/>
  <c r="J2" i="6"/>
  <c r="J22" i="6"/>
  <c r="T8" i="6"/>
  <c r="N17" i="6"/>
  <c r="J3" i="6"/>
  <c r="J23" i="6"/>
  <c r="T7" i="6"/>
  <c r="N16" i="6"/>
  <c r="J4" i="6"/>
  <c r="J24" i="6"/>
  <c r="T6" i="6"/>
  <c r="N15" i="6"/>
  <c r="U5" i="6"/>
  <c r="J25" i="6"/>
  <c r="N14" i="6"/>
  <c r="J26" i="6"/>
  <c r="N13" i="6"/>
  <c r="J7" i="6"/>
  <c r="J27" i="6"/>
  <c r="N12" i="6"/>
  <c r="J8" i="6"/>
  <c r="J28" i="6"/>
  <c r="W2" i="6"/>
  <c r="N11" i="6"/>
  <c r="X5" i="6"/>
  <c r="AA3" i="6"/>
  <c r="J20" i="6"/>
  <c r="N19" i="6"/>
  <c r="J21" i="6"/>
  <c r="J5" i="6"/>
  <c r="T5" i="6"/>
  <c r="J6" i="6"/>
  <c r="T4" i="6"/>
  <c r="T3" i="6"/>
  <c r="J9" i="6"/>
  <c r="W5" i="6"/>
  <c r="N10" i="6"/>
  <c r="K6"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<sst xmlns="http://schemas.openxmlformats.org/spreadsheetml/2006/main" count="365" uniqueCount="187">
  <si>
    <t>B.Sc. in International Finance</t>
  </si>
  <si>
    <t>Credits calculator</t>
  </si>
  <si>
    <t>Student's notes</t>
  </si>
  <si>
    <t>Remaining</t>
  </si>
  <si>
    <t>In progress</t>
  </si>
  <si>
    <t>The minimum amount of credits to graduate is 128</t>
  </si>
  <si>
    <t xml:space="preserve">Student's Name: </t>
  </si>
  <si>
    <t xml:space="preserve">Student ID: </t>
  </si>
  <si>
    <t>Earned</t>
  </si>
  <si>
    <t>Second Major:</t>
  </si>
  <si>
    <t>Matriculation Year:</t>
  </si>
  <si>
    <t>Transferred</t>
  </si>
  <si>
    <t>Minor(s):</t>
  </si>
  <si>
    <t>Exp. Graduation Term:</t>
  </si>
  <si>
    <t>Total</t>
  </si>
  <si>
    <r>
      <rPr>
        <b/>
        <sz val="16"/>
        <color rgb="FFFFFFFF"/>
        <rFont val="Arial"/>
      </rPr>
      <t>Course Requirements</t>
    </r>
    <r>
      <rPr>
        <b/>
        <sz val="16"/>
        <color rgb="FFE26B0A"/>
        <rFont val="Arial"/>
      </rPr>
      <t xml:space="preserve"> (prerequisites in parentheses)</t>
    </r>
  </si>
  <si>
    <t>Planned Semester</t>
  </si>
  <si>
    <t>Semester Completed</t>
  </si>
  <si>
    <t>Grade</t>
  </si>
  <si>
    <t>Credits</t>
  </si>
  <si>
    <t>Status</t>
  </si>
  <si>
    <r>
      <rPr>
        <b/>
        <sz val="10"/>
        <color rgb="FFFFFFFF"/>
        <rFont val="Arial"/>
        <family val="2"/>
      </rPr>
      <t xml:space="preserve">Advising Notes
</t>
    </r>
    <r>
      <rPr>
        <sz val="10"/>
        <color rgb="FFFFFFFF"/>
        <rFont val="Arial"/>
        <family val="2"/>
      </rPr>
      <t>(waiver, substitution, overlap, etc.)</t>
    </r>
  </si>
  <si>
    <r>
      <rPr>
        <sz val="20"/>
        <color rgb="FF000000"/>
        <rFont val="Arial"/>
        <family val="2"/>
      </rPr>
      <t xml:space="preserve">Global Liberal ARTS </t>
    </r>
    <r>
      <rPr>
        <b/>
        <sz val="20"/>
        <color rgb="FF000000"/>
        <rFont val="Arial"/>
        <family val="2"/>
      </rPr>
      <t xml:space="preserve">Core Curriculum </t>
    </r>
    <r>
      <rPr>
        <sz val="20"/>
        <color rgb="FF000000"/>
        <rFont val="Arial"/>
        <family val="2"/>
      </rPr>
      <t>(GLACC)</t>
    </r>
  </si>
  <si>
    <t xml:space="preserve">
</t>
  </si>
  <si>
    <t>Double-coded courses may satisfy only one GLACC requirement (for example a CCDI course counts only once for either CCD or CCI). Minimum grade accepted C-</t>
  </si>
  <si>
    <t>Integrative Inquiry (CCI)</t>
  </si>
  <si>
    <t>Course type CCI (FirstBridge)</t>
  </si>
  <si>
    <t>Select term</t>
  </si>
  <si>
    <t>Course type CCI</t>
  </si>
  <si>
    <t>Course type CCI: at least one course @ AUP (transfer students)</t>
  </si>
  <si>
    <r>
      <rPr>
        <b/>
        <sz val="11"/>
        <color rgb="FF000000"/>
        <rFont val="Arial"/>
        <family val="2"/>
      </rPr>
      <t xml:space="preserve">Experiential Learning (CCX). </t>
    </r>
    <r>
      <rPr>
        <u/>
        <sz val="11"/>
        <color rgb="FF000000"/>
        <rFont val="Arial"/>
        <family val="2"/>
      </rPr>
      <t>Must be taken at AUP</t>
    </r>
    <r>
      <rPr>
        <sz val="11"/>
        <color rgb="FF000000"/>
        <rFont val="Arial"/>
        <family val="2"/>
      </rPr>
      <t>.</t>
    </r>
  </si>
  <si>
    <t>Course type CCX, registered internship, or completion of the GPS Program</t>
  </si>
  <si>
    <t>Select grade</t>
  </si>
  <si>
    <t>???</t>
  </si>
  <si>
    <r>
      <rPr>
        <b/>
        <sz val="11"/>
        <color rgb="FF000000"/>
        <rFont val="Arial"/>
        <family val="2"/>
      </rPr>
      <t>Research, Interpretation and Writing</t>
    </r>
    <r>
      <rPr>
        <sz val="11"/>
        <color rgb="FF000000"/>
        <rFont val="Arial"/>
        <family val="2"/>
      </rPr>
      <t xml:space="preserve"> (CCR)                                                 </t>
    </r>
  </si>
  <si>
    <r>
      <t xml:space="preserve">EN1010: College Writing </t>
    </r>
    <r>
      <rPr>
        <sz val="11"/>
        <color theme="9" tint="-0.249977111117893"/>
        <rFont val="Arial"/>
        <family val="2"/>
      </rPr>
      <t>(EN1000 or placement)</t>
    </r>
  </si>
  <si>
    <r>
      <rPr>
        <sz val="11"/>
        <color rgb="FF000000"/>
        <rFont val="Arial"/>
      </rPr>
      <t xml:space="preserve">EN2020CCE: Writing &amp; Criticism </t>
    </r>
    <r>
      <rPr>
        <sz val="11"/>
        <color rgb="FFE26B0A"/>
        <rFont val="Arial"/>
      </rPr>
      <t>(EN1010 or placement)</t>
    </r>
  </si>
  <si>
    <t>Digital Literacy and Communication (CCD)</t>
  </si>
  <si>
    <t>Course type CCD</t>
  </si>
  <si>
    <t>Quantitative Reasoning (CCM)</t>
  </si>
  <si>
    <t>This requirement is fulfilled by a course required for your major</t>
  </si>
  <si>
    <t xml:space="preserve"> Math Placement</t>
  </si>
  <si>
    <t>select one option from the dropdown list</t>
  </si>
  <si>
    <t>Experimental Reasoning (CCS)</t>
  </si>
  <si>
    <t>Any course coded CCS (must enroll in 4CR lecture AND associated 0CR lab)</t>
  </si>
  <si>
    <t>Expression française (FR)</t>
  </si>
  <si>
    <t xml:space="preserve">FR1100: Elementary French Language and Culture </t>
  </si>
  <si>
    <r>
      <rPr>
        <sz val="11"/>
        <color rgb="FF000000"/>
        <rFont val="Arial"/>
      </rPr>
      <t xml:space="preserve">FR1200CCF: Elementary French Language and Culture II </t>
    </r>
    <r>
      <rPr>
        <sz val="11"/>
        <color rgb="FFE26B0A"/>
        <rFont val="Arial"/>
      </rPr>
      <t>(FR1100 or placement)</t>
    </r>
  </si>
  <si>
    <r>
      <t xml:space="preserve">Major Requirements </t>
    </r>
    <r>
      <rPr>
        <sz val="14"/>
        <color rgb="FF000000"/>
        <rFont val="Arial"/>
        <family val="2"/>
      </rPr>
      <t>(60 credits, Minimum Grade C-)</t>
    </r>
  </si>
  <si>
    <r>
      <rPr>
        <sz val="10"/>
        <color rgb="FF000000"/>
        <rFont val="Arial"/>
        <family val="2"/>
      </rPr>
      <t xml:space="preserve">Note that  core courses in </t>
    </r>
    <r>
      <rPr>
        <b/>
        <sz val="10"/>
        <color rgb="FFFF0000"/>
        <rFont val="Arial"/>
        <family val="2"/>
      </rPr>
      <t>bolded red</t>
    </r>
    <r>
      <rPr>
        <sz val="10"/>
        <color rgb="FF000000"/>
        <rFont val="Arial"/>
        <family val="2"/>
      </rPr>
      <t xml:space="preserve"> are not offered every semester - please check both the second tab of this worksheet and the Course Catalog for further information</t>
    </r>
  </si>
  <si>
    <t>BA1020: Foundations of Management - 2 credits</t>
  </si>
  <si>
    <r>
      <t xml:space="preserve">DS/MA1020CCM: Applied Statistics I </t>
    </r>
    <r>
      <rPr>
        <sz val="11"/>
        <color theme="9" tint="-0.249977111117893"/>
        <rFont val="Arial"/>
        <family val="2"/>
      </rPr>
      <t>(MA0900 or placement above)</t>
    </r>
  </si>
  <si>
    <r>
      <t xml:space="preserve">MA1030CCM: Calculus </t>
    </r>
    <r>
      <rPr>
        <sz val="11"/>
        <color theme="9" tint="-0.249977111117893"/>
        <rFont val="Arial"/>
        <family val="2"/>
      </rPr>
      <t>(MA1025CCM)</t>
    </r>
  </si>
  <si>
    <r>
      <t xml:space="preserve">BA2001: Financial Accounting </t>
    </r>
    <r>
      <rPr>
        <sz val="11"/>
        <color theme="9" tint="-0.249977111117893"/>
        <rFont val="Arial"/>
        <family val="2"/>
      </rPr>
      <t>(sophomore)</t>
    </r>
  </si>
  <si>
    <t>EC2010: Principles of Microeconomics</t>
  </si>
  <si>
    <t>BA2020CCI: Management &amp; Organizational Behavior</t>
  </si>
  <si>
    <t>EC2020: Principles of Macroeconomics</t>
  </si>
  <si>
    <r>
      <t xml:space="preserve">BA3010: Corporate Finance 
</t>
    </r>
    <r>
      <rPr>
        <sz val="11"/>
        <color theme="9" tint="-0.249977111117893"/>
        <rFont val="Arial"/>
        <family val="2"/>
      </rPr>
      <t>((BA2001 or BA2003) + (DS/MA1020(CCM) or CS/DS1060(CC(D)I)))</t>
    </r>
  </si>
  <si>
    <r>
      <t xml:space="preserve">BA3012CCIR: Business Ethics &amp; Corp Social Responsibility 
</t>
    </r>
    <r>
      <rPr>
        <sz val="11"/>
        <color theme="9" tint="-0.249977111117893"/>
        <rFont val="Arial"/>
        <family val="2"/>
      </rPr>
      <t>(BA1020 + BA2020(CCI) + junior)</t>
    </r>
  </si>
  <si>
    <r>
      <rPr>
        <b/>
        <sz val="11"/>
        <color rgb="FFFF0000"/>
        <rFont val="Arial"/>
        <family val="2"/>
      </rPr>
      <t>BA3050: International Financial Markets</t>
    </r>
    <r>
      <rPr>
        <sz val="11"/>
        <color rgb="FF000000"/>
        <rFont val="Arial"/>
        <family val="2"/>
      </rPr>
      <t xml:space="preserve"> </t>
    </r>
    <r>
      <rPr>
        <sz val="11"/>
        <color theme="9" tint="-0.249977111117893"/>
        <rFont val="Arial"/>
        <family val="2"/>
      </rPr>
      <t>(BA2001 + EC2020 + BA3010)</t>
    </r>
  </si>
  <si>
    <r>
      <rPr>
        <b/>
        <sz val="11"/>
        <color rgb="FFFF0000"/>
        <rFont val="Arial"/>
        <family val="2"/>
      </rPr>
      <t xml:space="preserve">EC3073: Money, Banking &amp; Finance </t>
    </r>
    <r>
      <rPr>
        <sz val="11"/>
        <color theme="9" tint="-0.249977111117893"/>
        <rFont val="Arial"/>
        <family val="2"/>
      </rPr>
      <t>(EC2010 + EC2020)</t>
    </r>
  </si>
  <si>
    <t>BA/LW3075 or BA/LW3084</t>
  </si>
  <si>
    <r>
      <rPr>
        <b/>
        <sz val="11"/>
        <color rgb="FFFF0000"/>
        <rFont val="Arial"/>
        <family val="2"/>
      </rPr>
      <t xml:space="preserve">BA4010CCR: Investment Analysis </t>
    </r>
    <r>
      <rPr>
        <sz val="11"/>
        <color theme="9" tint="-0.249977111117893"/>
        <rFont val="Arial"/>
        <family val="2"/>
      </rPr>
      <t>(BA3010)</t>
    </r>
  </si>
  <si>
    <r>
      <rPr>
        <b/>
        <sz val="11"/>
        <color rgb="FFFF0000"/>
        <rFont val="Arial"/>
        <family val="2"/>
      </rPr>
      <t xml:space="preserve">BA4020: Computational Finance </t>
    </r>
    <r>
      <rPr>
        <sz val="11"/>
        <color theme="9" tint="-0.249977111117893"/>
        <rFont val="Arial"/>
        <family val="2"/>
      </rPr>
      <t>(MA1020(CCM) + MA1030(CCM) + BA3010)</t>
    </r>
  </si>
  <si>
    <r>
      <t xml:space="preserve">BA4050CCC: Business Integration Capstone - 2 credits </t>
    </r>
    <r>
      <rPr>
        <sz val="11"/>
        <color theme="9" tint="-0.249977111117893"/>
        <rFont val="Arial"/>
        <family val="2"/>
      </rPr>
      <t>(BA3010 + senior)</t>
    </r>
  </si>
  <si>
    <t>Major Elective</t>
  </si>
  <si>
    <t>Open Electives / Minor</t>
  </si>
  <si>
    <t xml:space="preserve">open elective </t>
  </si>
  <si>
    <t>REQUIRED SUBMISSIONS</t>
  </si>
  <si>
    <t>Remarks</t>
  </si>
  <si>
    <t xml:space="preserve">Submit a Junior Degree Check </t>
  </si>
  <si>
    <t>3rd year</t>
  </si>
  <si>
    <t xml:space="preserve">Submit a Degree Application </t>
  </si>
  <si>
    <t>4th year</t>
  </si>
  <si>
    <t>Advising Record Notes (what was discussed, with whom, when, etc.)</t>
  </si>
  <si>
    <t>For the most up-to-date degree requirements, please see the academic catalog. Should there be any discrepancies, the official degree requirements are those as listed in the academic catalog.</t>
  </si>
  <si>
    <t>International Finance - Advising Information</t>
  </si>
  <si>
    <r>
      <rPr>
        <b/>
        <sz val="11"/>
        <color rgb="FF000000"/>
        <rFont val="Arial"/>
      </rPr>
      <t>Departmental Honors:</t>
    </r>
    <r>
      <rPr>
        <sz val="11"/>
        <color rgb="FF000000"/>
        <rFont val="Arial"/>
      </rPr>
      <t xml:space="preserve"> </t>
    </r>
    <r>
      <rPr>
        <sz val="10"/>
        <color rgb="FF000000"/>
        <rFont val="Arial"/>
      </rPr>
      <t>Majors with superior academic performance will be invited to participate in the Departmental Honors Program, which affords outstanding students the opportunity to deepen and broaden their understanding of the business world and to accelerate their search for academic and professional excellence.  Honors students are required to write and present a thesis in their senior year. Additional information is available  from the Economics and Management Department Chair.</t>
    </r>
  </si>
  <si>
    <t xml:space="preserve">Note that some courses in the department have a prerequisite of MA1020 Applied Statistics. Students entering with a placement below MA1020 must factor MA0900 Intermediate Algebra (2 credits) or MA1005 Math for Life (4 credits), both of which can be used as prerequisites for MA1020, into their course planning. </t>
  </si>
  <si>
    <t xml:space="preserve">Note that some courses in the department have a prerequisite of MA1030 Calculus, which requires either a separate placement test available through Blackboard, or a placement of ELECMA-30 from a pre-collegiate standardized test. Students who do not place into MA1030 must factor MA1025 Functions, Modeling, Pre-Calculus into their course planning. Note that MA1025 has a prerequisite of MA0900 (fulfilled either by taking the class or by passing the Algebra placement test, or completion of MA1020 Applied Statistics). Note that MA1025 has a prerequisite of MA0900 (fulfilled either by taking MA0900, passing the Algebra placement test, or completing MA1020 Applied Statistics. </t>
  </si>
  <si>
    <t>Course frequency information (subject to change):</t>
  </si>
  <si>
    <t>Courses offered only in fall</t>
  </si>
  <si>
    <t>MA1025 Functions, Modeling, Precalc</t>
  </si>
  <si>
    <t>BA3050 International Financial Markets</t>
  </si>
  <si>
    <t>EC3073 Money, Banking and International Financial Markets</t>
  </si>
  <si>
    <t>BA3075 Legal Environment of Busines</t>
  </si>
  <si>
    <t>BA4010 Investment Analysis</t>
  </si>
  <si>
    <t>EC3086 Introduction to Econometrics</t>
  </si>
  <si>
    <t>Courses offered only in spring</t>
  </si>
  <si>
    <t xml:space="preserve">BA3084  International Business Law </t>
  </si>
  <si>
    <t xml:space="preserve">BA4020 Computational Finance </t>
  </si>
  <si>
    <t>Course sequencing recommendations:</t>
  </si>
  <si>
    <t xml:space="preserve">Note that BA1020 is a pre-requisite for one upper-level business course. The purpose of this is to ensure students take the course in the beginning of their program. </t>
  </si>
  <si>
    <t>BA4050 is to be taken in the student’s final semester at AUP.</t>
  </si>
  <si>
    <t>Below is a critical path of courses.  Students graduating in a fall semester must be very careful since some courses are only offered once per year and the sequence is designed for students graduating in spring semesters.</t>
  </si>
  <si>
    <t>General Academic Policy</t>
  </si>
  <si>
    <t>Global Liberal Arts Core Curriculum Requirements</t>
  </si>
  <si>
    <r>
      <rPr>
        <b/>
        <sz val="10"/>
        <color rgb="FF000000"/>
        <rFont val="Arial"/>
      </rPr>
      <t xml:space="preserve">Your four Integrative Inquiry courses (course codes CCI, CCDI, CCIR, CCIM) must:
- Be in at least two different disciplines
- Be outside of the major discipline - unless you are double majoring or are completing an interdisciplinary major*
- Not count simultaneously for a major requirement, unless you are double majoring.
</t>
    </r>
    <r>
      <rPr>
        <sz val="10"/>
        <color rgb="FF000000"/>
        <rFont val="Arial"/>
      </rPr>
      <t xml:space="preserve">
</t>
    </r>
    <r>
      <rPr>
        <b/>
        <sz val="10"/>
        <color rgb="FF000000"/>
        <rFont val="Arial"/>
      </rPr>
      <t>Integrative Inquiry and Minor Courses</t>
    </r>
    <r>
      <rPr>
        <sz val="10"/>
        <color rgb="FF000000"/>
        <rFont val="Arial"/>
      </rPr>
      <t xml:space="preserve">: Integrative Inquiry courses may double count with a student’s minor(s). 
</t>
    </r>
    <r>
      <rPr>
        <b/>
        <sz val="10"/>
        <color rgb="FF000000"/>
        <rFont val="Arial"/>
      </rPr>
      <t>Integrative Inquiry and FirstBridge courses</t>
    </r>
    <r>
      <rPr>
        <sz val="10"/>
        <color rgb="FF000000"/>
        <rFont val="Arial"/>
      </rPr>
      <t xml:space="preserve">: FirstBridge courses count towards Integrative Inquiry regardless of the student’s major discipline. It is important to note that FirstBridge courses may not apply to a student’s major. 
</t>
    </r>
    <r>
      <rPr>
        <b/>
        <sz val="10"/>
        <color rgb="FF000000"/>
        <rFont val="Arial"/>
      </rPr>
      <t>Integrative Inquiry for double majors:</t>
    </r>
    <r>
      <rPr>
        <sz val="10"/>
        <color rgb="FF000000"/>
        <rFont val="Arial"/>
      </rPr>
      <t xml:space="preserve"> Courses fulfilling the requirements of one major can be used to satisfy the Integrative Inquiry requirement. Integrative Inquiry courses must be in at least two different disciplines, only one of which can be a major discipline. 
</t>
    </r>
    <r>
      <rPr>
        <b/>
        <sz val="10"/>
        <color rgb="FF000000"/>
        <rFont val="Arial"/>
      </rPr>
      <t>Integrative Inquiry for interdisciplinary majors</t>
    </r>
    <r>
      <rPr>
        <sz val="10"/>
        <color rgb="FF000000"/>
        <rFont val="Arial"/>
      </rPr>
      <t xml:space="preserve">: Students doing an interdisciplinary major* may fulfil the Integrative Inquiry requirement with CCI coded courses taken in any discipline beyond the major requirements.
</t>
    </r>
    <r>
      <rPr>
        <b/>
        <sz val="10"/>
        <color rgb="FF000000"/>
        <rFont val="Arial"/>
      </rPr>
      <t>*Interdisciplinary majors: 1) Politics, Philosophy and Economics 2) History, Law, and Society 3) Gender, Sexuality, and Society 4) Environmental Studies 5) Middle East Pluralities 6) Math and Computer Science.
Students with transfer courses having been granted Integrative Inquiry (CCI) equivalency</t>
    </r>
    <r>
      <rPr>
        <sz val="10"/>
        <color rgb="FF000000"/>
        <rFont val="Arial"/>
      </rPr>
      <t xml:space="preserve"> must complete at least one (1) Integrative Inquiry (CCI) course at AUP.
</t>
    </r>
  </si>
  <si>
    <r>
      <rPr>
        <b/>
        <sz val="10"/>
        <color rgb="FF000000"/>
        <rFont val="Arial"/>
      </rPr>
      <t xml:space="preserve">GLACC courses other than Integrative Inquiry (CCI): </t>
    </r>
    <r>
      <rPr>
        <sz val="10"/>
        <color rgb="FF000000"/>
        <rFont val="Arial"/>
      </rPr>
      <t>courses that fulfill any other GLACC requirement may also be applied to majors and/or minors.</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</si>
  <si>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</si>
  <si>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color rgb="FF000000"/>
        <rFont val="Arial"/>
        <family val="2"/>
      </rPr>
      <t>Courses with a double GLACC code</t>
    </r>
    <r>
      <rPr>
        <sz val="10"/>
        <color rgb="FF000000"/>
        <rFont val="Arial"/>
        <family val="2"/>
      </rPr>
      <t xml:space="preserve"> (eg. CCIX) can be used to fulfill only ONE requirement.</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</si>
  <si>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</si>
  <si>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</si>
  <si>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</si>
  <si>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</si>
  <si>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</si>
  <si>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</si>
  <si>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</si>
  <si>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</si>
  <si>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</si>
  <si>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color rgb="FF000000"/>
        <rFont val="Arial"/>
        <family val="2"/>
      </rPr>
      <t xml:space="preserve">Internships: </t>
    </r>
    <r>
      <rPr>
        <sz val="10"/>
        <color rgb="FF000000"/>
        <rFont val="Arial"/>
        <family val="2"/>
      </rPr>
      <t xml:space="preserve">Students who have a minimum of 32 credits and a minimum 2.0 GPA may register an internship. 0-credit internships do not add credits to the degree total, but they can be used to fulfill the Experiential Learning (CCX) requirement. Students may wish to pay per credit to have an internship registered for credit. A maximum of 4 credits from internships can be counted towards the degree. Please see the Internship pages on the website for further information. All internships can be registered at any point in the year, but the internship MUST be registered before it can begin.
</t>
    </r>
  </si>
  <si>
    <t>Combined Bachelors /Masters Degrees</t>
  </si>
  <si>
    <t>Step 1: Update Degree Worksheet</t>
  </si>
  <si>
    <t>To begin the application process, candidates must have junior status and have prepared a degree worksheet that clearly lays out the student’s plan to complete the requirements of their bachelor’s degree while including 8 credits of master's course work during their senior year. Students who have not yet done so must also submit a Junior Degree Check (JDC) at this time.</t>
  </si>
  <si>
    <t>Step 2: Complete an Expression of Interest form.</t>
  </si>
  <si>
    <t>Interested applicants should complete the Expression of Interest form and upload their completed Degree Worksheet and a copy of their transcript (downloaded from their Student Portal) to the form.</t>
  </si>
  <si>
    <t>Step 3: Meet with Program Director.</t>
  </si>
  <si>
    <t>The Expression of Interest form and the accompanying documents are reviewed by the Program Director, who contacts the student to arrange a meeting.</t>
  </si>
  <si>
    <t>Step 4: Apply for provisional acceptance.</t>
  </si>
  <si>
    <t xml:space="preserve">Interested candidates then submit an application to the Admissions Office for provisional acceptance. They must submit their Junior Degree Check beforehand and provide evidence of having done so. Candidates will indicate their graduate course preferences for the first semester at this time. </t>
  </si>
  <si>
    <t>Step 4: Enroll into master courses in the senior year.</t>
  </si>
  <si>
    <t>Once provisionally accepted into the Bachelor’s/Master’s Program, students will be enrolled into their first master course during the first semester of their senior year by the Office of the Registrar. The Office of the Registrar will make every effort to enroll the student into their first-choice course, depending on space availability.</t>
  </si>
  <si>
    <t>Step 5: Receive formal acceptance.</t>
  </si>
  <si>
    <t xml:space="preserve">Upon successful completion of first master course, the Master Program Director will evaluate the student’s dossier and issue a letter of confirmation of formal acceptance into the program, allowing the student to enroll in the second master course the final undergraduate semester.   </t>
  </si>
  <si>
    <t> </t>
  </si>
  <si>
    <t>BA/LW3075 or BA/LW3084, click to select from drop-down list</t>
  </si>
  <si>
    <t>- Select Math Placement  -</t>
  </si>
  <si>
    <t>Terms</t>
  </si>
  <si>
    <t>Future_terms</t>
  </si>
  <si>
    <t>Years</t>
  </si>
  <si>
    <t>Grades</t>
  </si>
  <si>
    <t>Falls</t>
  </si>
  <si>
    <t>Springs</t>
  </si>
  <si>
    <t>Even Falls</t>
  </si>
  <si>
    <t>Even Springs</t>
  </si>
  <si>
    <t>odd Falls</t>
  </si>
  <si>
    <t>OddSpring</t>
  </si>
  <si>
    <t>BA/LW3075: Legal Environment of Business (junior)</t>
  </si>
  <si>
    <t>Placed MA1005 or MA0900 (waiver test)</t>
  </si>
  <si>
    <t>start with</t>
  </si>
  <si>
    <t>1st Year</t>
  </si>
  <si>
    <t>A</t>
  </si>
  <si>
    <t>BA/LW3084: International Business Law (junior)</t>
  </si>
  <si>
    <t>CCM Equivalency with transfer credits</t>
  </si>
  <si>
    <t>2nd Year</t>
  </si>
  <si>
    <t>A-</t>
  </si>
  <si>
    <t>Placed into MA0900 (Algebra test)</t>
  </si>
  <si>
    <t>3rd Year</t>
  </si>
  <si>
    <t>B+</t>
  </si>
  <si>
    <t>Placed into MA1020CCM Stats (Algebra test)</t>
  </si>
  <si>
    <t>4th Year</t>
  </si>
  <si>
    <t>B</t>
  </si>
  <si>
    <t>Placed into MA1020CCM Stats or MA1025CCM Precalc (Algebra test)</t>
  </si>
  <si>
    <t>B-</t>
  </si>
  <si>
    <t>Select from drop-down list:</t>
  </si>
  <si>
    <t>Placed into MA1030CCM Calc (Precalc test)</t>
  </si>
  <si>
    <t>C+</t>
  </si>
  <si>
    <t>MA2041: Linear Algebra (MA1030(CCM) or MA2400CCD)</t>
  </si>
  <si>
    <t>Precalc test not validated - must take algebra test</t>
  </si>
  <si>
    <t>C</t>
  </si>
  <si>
    <t>MA3005: Probability (MA1030(CCM))</t>
  </si>
  <si>
    <t>MUST TAKE WAIVER TEST!!!</t>
  </si>
  <si>
    <t>C-</t>
  </si>
  <si>
    <t>EC3053: International Monetary Economics (EC2010 + EC2020 + EC2030)</t>
  </si>
  <si>
    <t>D+</t>
  </si>
  <si>
    <t>EC3061: Economic applications of Game Theory  (EC2010 + EC2020)</t>
  </si>
  <si>
    <t>Yes</t>
  </si>
  <si>
    <t>D</t>
  </si>
  <si>
    <t>EC3077: Mathematical Methods in Economics (EC2010 + EC2020 + MA1030(CCM))</t>
  </si>
  <si>
    <t>No - must take math</t>
  </si>
  <si>
    <t>D-</t>
  </si>
  <si>
    <t>EC3086CCR: Introduction to Econometrics (EC2010 + EC2020 + MA1020(CCM))</t>
  </si>
  <si>
    <t>F</t>
  </si>
  <si>
    <t>MA3100: Applied Differential Equations (MA1030(CCM))</t>
  </si>
  <si>
    <t>AP</t>
  </si>
  <si>
    <t>BA4004: Sustainable Asset Management - 2 credits (junior)</t>
  </si>
  <si>
    <t>NA</t>
  </si>
  <si>
    <t>BA4021: Mathematics of Finance (MA1020(CCM) and MA1030(CCM))</t>
  </si>
  <si>
    <t>CR</t>
  </si>
  <si>
    <t>BA4030: Sustainable Finance (junior)</t>
  </si>
  <si>
    <t>NC</t>
  </si>
  <si>
    <t>BA4034: Behavioral Finance (MA1020(CCM) + BA3010)</t>
  </si>
  <si>
    <t>N/A</t>
  </si>
  <si>
    <t>W</t>
  </si>
  <si>
    <t>&gt; 6 years</t>
  </si>
  <si>
    <t>AU</t>
  </si>
  <si>
    <t>Do not change values in gray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</si>
</sst>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theme="1"/>
      <name val="Arial"/>
      <family val="2"/>
    </font>
    <font>
      <sz val="11"/>
      <color theme="1"/>
      <name val="Arial"/>
      <family val="2"/>
    </font>
    <font>
      <b/>
      <sz val="18"/>
      <color rgb="FF273B8B"/>
      <name val="Arial"/>
      <family val="2"/>
    </font>
    <font>
      <b/>
      <sz val="10"/>
      <color theme="0"/>
      <name val="Arial"/>
      <family val="2"/>
    </font>
    <font>
      <b/>
      <sz val="12"/>
      <color theme="0"/>
      <name val="Arial"/>
      <family val="2"/>
    </font>
    <font>
      <sz val="11"/>
      <color theme="0"/>
      <name val="Arial"/>
      <family val="2"/>
    </font>
    <font>
      <sz val="11"/>
      <color rgb="FF000000"/>
      <name val="Arial"/>
      <family val="2"/>
    </font>
    <font>
      <b/>
      <sz val="11"/>
      <color rgb="FF000000"/>
      <name val="Arial"/>
      <family val="2"/>
    </font>
    <font>
      <sz val="20"/>
      <color rgb="FF000000"/>
      <name val="Arial"/>
      <family val="2"/>
    </font>
    <font>
      <b/>
      <sz val="20"/>
      <color rgb="FF000000"/>
      <name val="Arial"/>
      <family val="2"/>
    </font>
    <font>
      <i/>
      <sz val="10"/>
      <name val="Arial"/>
      <family val="2"/>
    </font>
    <font>
      <b/>
      <sz val="14"/>
      <name val="Arial"/>
      <family val="2"/>
    </font>
    <font>
      <sz val="14"/>
      <name val="Arial"/>
      <family val="2"/>
    </font>
    <font>
      <sz val="11"/>
      <color theme="9" tint="-0.249977111117893"/>
      <name val="Arial"/>
      <family val="2"/>
    </font>
    <font>
      <b/>
      <sz val="9"/>
      <name val="Arial"/>
      <family val="2"/>
    </font>
    <font>
      <b/>
      <sz val="10"/>
      <color rgb="FFFFFFFF"/>
      <name val="Arial"/>
      <family val="2"/>
    </font>
    <font>
      <sz val="10"/>
      <color rgb="FFFFFFFF"/>
      <name val="Arial"/>
      <family val="2"/>
    </font>
    <font>
      <sz val="14"/>
      <color rgb="FF000000"/>
      <name val="Arial"/>
      <family val="2"/>
    </font>
    <font>
      <sz val="18"/>
      <color rgb="FFFF0000"/>
      <name val="Arial"/>
      <family val="2"/>
    </font>
    <font>
      <sz val="10"/>
      <color theme="1" tint="0.499984740745262"/>
      <name val="Arial"/>
      <family val="2"/>
    </font>
    <font>
      <sz val="10"/>
      <color rgb="FF000000"/>
      <name val="Arial"/>
      <family val="2"/>
    </font>
    <font>
      <u/>
      <sz val="10"/>
      <color theme="10"/>
      <name val="Arial"/>
      <family val="2"/>
    </font>
    <font>
      <sz val="11"/>
      <color theme="3"/>
      <name val="Arial"/>
      <family val="2"/>
    </font>
    <font>
      <b/>
      <sz val="28"/>
      <name val="Arial"/>
      <family val="2"/>
    </font>
    <font>
      <u/>
      <sz val="14"/>
      <color theme="10"/>
      <name val="Arial"/>
      <family val="2"/>
    </font>
    <font>
      <sz val="9"/>
      <color theme="1" tint="0.499984740745262"/>
      <name val="Arial"/>
      <family val="2"/>
    </font>
    <font>
      <u/>
      <sz val="11"/>
      <color rgb="FF000000"/>
      <name val="Arial"/>
      <family val="2"/>
    </font>
    <font>
      <b/>
      <sz val="14"/>
      <color rgb="FF000000"/>
      <name val="Arial"/>
      <family val="2"/>
    </font>
    <font>
      <b/>
      <sz val="16"/>
      <name val="Arial"/>
      <family val="2"/>
    </font>
    <font>
      <b/>
      <sz val="10"/>
      <color rgb="FF000000"/>
      <name val="Arial"/>
      <family val="2"/>
    </font>
    <font>
      <b/>
      <sz val="11"/>
      <color rgb="FFFF0000"/>
      <name val="Arial"/>
      <family val="2"/>
    </font>
    <font>
      <b/>
      <sz val="10"/>
      <color rgb="FFFF0000"/>
      <name val="Arial"/>
      <family val="2"/>
    </font>
    <font>
      <b/>
      <sz val="10"/>
      <color rgb="FF000000"/>
      <name val="Arial"/>
    </font>
    <font>
      <sz val="10"/>
      <color rgb="FF000000"/>
      <name val="Arial"/>
    </font>
    <font>
      <b/>
      <sz val="16"/>
      <color rgb="FFFFFFFF"/>
      <name val="Arial"/>
    </font>
    <font>
      <b/>
      <sz val="16"/>
      <color rgb="FFE26B0A"/>
      <name val="Arial"/>
    </font>
    <font>
      <b/>
      <sz val="16"/>
      <color theme="0"/>
      <name val="Arial"/>
    </font>
    <font>
      <sz val="11"/>
      <color rgb="FF000000"/>
      <name val="Arial"/>
    </font>
    <font>
      <sz val="11"/>
      <color rgb="FFE26B0A"/>
      <name val="Arial"/>
    </font>
    <font>
      <b/>
      <sz val="11"/>
      <color rgb="FF000000"/>
      <name val="Arial"/>
    </font>
  </fonts>
  <fills count="2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rgb="FFE8DDEB"/>
        <bgColor indexed="64"/>
      </patternFill>
    </fill>
    <fill>
      <patternFill patternType="solid">
        <fgColor rgb="FFFFEBD6"/>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rgb="FFCCC0DA"/>
        <bgColor rgb="FF000000"/>
      </patternFill>
    </fill>
    <fill>
      <patternFill patternType="solid">
        <fgColor rgb="FFE4DFEC"/>
        <bgColor rgb="FF000000"/>
      </patternFill>
    </fill>
    <fill>
      <patternFill patternType="solid">
        <fgColor theme="9" tint="0.79998168889431442"/>
        <bgColor indexed="64"/>
      </patternFill>
    </fill>
  </fills>
  <borders count="11">
    <border>
      <left/>
      <right/>
      <top/>
      <bottom/>
      <diagonal/>
    </border>
    <border>
      <left/>
      <right/>
      <top/>
      <bottom style="medium">
        <color indexed="64"/>
      </bottom>
      <diagonal/>
    </border>
    <border>
      <left/>
      <right/>
      <top style="thin">
        <color theme="4" tint="-0.249977111117893"/>
      </top>
      <bottom/>
      <diagonal/>
    </border>
    <border>
      <left/>
      <right/>
      <top style="thin">
        <color theme="7" tint="-0.249977111117893"/>
      </top>
      <bottom/>
      <diagonal/>
    </border>
    <border>
      <left/>
      <right/>
      <top style="thin">
        <color rgb="FFFFDD7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30" fillId="0" borderId="0" applyNumberFormat="0" applyFill="0" applyBorder="0" applyAlignment="0" applyProtection="0"/>
  </cellStyleXfs>
  <cellXfs count="161">
    <xf numFmtId="0" fontId="0" fillId="0" borderId="0" xfId="0"/>
    <xf numFmtId="0" fontId="4" fillId="0" borderId="0" xfId="0" applyFont="1"/>
    <xf numFmtId="0" fontId="1" fillId="5" borderId="0" xfId="0" applyFont="1" applyFill="1"/>
    <xf numFmtId="0" fontId="1" fillId="0" borderId="0" xfId="0" applyFont="1"/>
    <xf numFmtId="0" fontId="9" fillId="9" borderId="0" xfId="0" applyFont="1" applyFill="1" applyAlignment="1">
      <alignment vertical="center" wrapText="1"/>
    </xf>
    <xf numFmtId="0" fontId="1" fillId="12" borderId="0" xfId="0" applyFont="1" applyFill="1" applyAlignment="1">
      <alignment vertical="center"/>
    </xf>
    <xf numFmtId="0" fontId="1" fillId="12" borderId="0" xfId="0" applyFont="1" applyFill="1" applyAlignment="1">
      <alignment horizontal="left" vertical="center"/>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vertical="center"/>
    </xf>
    <xf numFmtId="0" fontId="9" fillId="9" borderId="0" xfId="0" applyFont="1" applyFill="1" applyAlignment="1">
      <alignment horizontal="left" vertical="center" wrapText="1"/>
    </xf>
    <xf numFmtId="0" fontId="12" fillId="11" borderId="0" xfId="0" applyFont="1" applyFill="1" applyAlignment="1" applyProtection="1">
      <alignment horizontal="center" vertical="center"/>
      <protection locked="0"/>
    </xf>
    <xf numFmtId="0" fontId="6" fillId="11" borderId="0" xfId="0" applyFont="1" applyFill="1" applyAlignment="1">
      <alignment horizontal="center" vertical="center"/>
    </xf>
    <xf numFmtId="0" fontId="14" fillId="11" borderId="0" xfId="0" applyFont="1" applyFill="1" applyAlignment="1">
      <alignment vertical="center"/>
    </xf>
    <xf numFmtId="0" fontId="5" fillId="6" borderId="0" xfId="0" applyFont="1" applyFill="1" applyAlignment="1">
      <alignment horizontal="center" vertical="center"/>
    </xf>
    <xf numFmtId="0" fontId="9" fillId="9" borderId="0" xfId="0" applyFont="1" applyFill="1" applyAlignment="1">
      <alignment vertical="center"/>
    </xf>
    <xf numFmtId="0" fontId="9" fillId="9" borderId="0" xfId="0" applyFont="1" applyFill="1" applyAlignment="1">
      <alignment horizontal="left" vertical="center"/>
    </xf>
    <xf numFmtId="0" fontId="5" fillId="6" borderId="0" xfId="0" applyFont="1" applyFill="1" applyAlignment="1">
      <alignment vertical="center"/>
    </xf>
    <xf numFmtId="0" fontId="13" fillId="11" borderId="0" xfId="0" applyFont="1" applyFill="1" applyAlignment="1">
      <alignment horizontal="center" vertical="center"/>
    </xf>
    <xf numFmtId="0" fontId="13" fillId="11" borderId="0" xfId="0" applyFont="1" applyFill="1" applyAlignment="1">
      <alignment horizontal="left" vertical="center"/>
    </xf>
    <xf numFmtId="0" fontId="18" fillId="6" borderId="0" xfId="0" applyFont="1" applyFill="1" applyAlignment="1">
      <alignment horizontal="left" vertical="center"/>
    </xf>
    <xf numFmtId="0" fontId="6" fillId="6" borderId="0" xfId="0" applyFont="1" applyFill="1" applyAlignment="1">
      <alignment horizontal="left" vertical="center"/>
    </xf>
    <xf numFmtId="0" fontId="5" fillId="13" borderId="0" xfId="0" applyFont="1" applyFill="1" applyAlignment="1">
      <alignment horizontal="right" vertical="center"/>
    </xf>
    <xf numFmtId="0" fontId="9" fillId="9" borderId="0" xfId="0" applyFont="1" applyFill="1" applyAlignment="1">
      <alignment horizontal="center" vertical="center"/>
    </xf>
    <xf numFmtId="0" fontId="5" fillId="13" borderId="0" xfId="0" applyFont="1" applyFill="1" applyAlignment="1">
      <alignment horizontal="center" vertical="center"/>
    </xf>
    <xf numFmtId="0" fontId="12" fillId="11" borderId="0" xfId="0" applyFont="1" applyFill="1" applyAlignment="1">
      <alignment horizontal="center" vertical="center" wrapText="1"/>
    </xf>
    <xf numFmtId="0" fontId="6" fillId="13" borderId="0" xfId="0" applyFont="1" applyFill="1" applyAlignment="1">
      <alignment vertical="center" wrapText="1"/>
    </xf>
    <xf numFmtId="0" fontId="6" fillId="16" borderId="0" xfId="0" applyFont="1" applyFill="1" applyAlignment="1">
      <alignment horizontal="center" vertical="center"/>
    </xf>
    <xf numFmtId="0" fontId="6" fillId="16" borderId="1" xfId="0" applyFont="1" applyFill="1" applyBorder="1" applyAlignment="1">
      <alignment horizontal="center" vertical="center"/>
    </xf>
    <xf numFmtId="0" fontId="6" fillId="13" borderId="0" xfId="0" applyFont="1" applyFill="1" applyAlignment="1">
      <alignment horizontal="right" vertical="center"/>
    </xf>
    <xf numFmtId="0" fontId="6" fillId="13" borderId="1" xfId="0" applyFont="1" applyFill="1" applyBorder="1" applyAlignment="1">
      <alignment horizontal="right" vertical="center"/>
    </xf>
    <xf numFmtId="0" fontId="19" fillId="12" borderId="0" xfId="0" applyFont="1" applyFill="1" applyAlignment="1">
      <alignment horizontal="left" vertical="center"/>
    </xf>
    <xf numFmtId="0" fontId="19" fillId="12" borderId="0" xfId="0" applyFont="1" applyFill="1" applyAlignment="1">
      <alignment horizontal="center" vertical="center" wrapText="1"/>
    </xf>
    <xf numFmtId="0" fontId="6" fillId="11" borderId="0" xfId="0" applyFont="1" applyFill="1" applyAlignment="1">
      <alignment vertical="center"/>
    </xf>
    <xf numFmtId="0" fontId="4" fillId="11" borderId="0" xfId="0" applyFont="1" applyFill="1" applyAlignment="1">
      <alignment vertical="center"/>
    </xf>
    <xf numFmtId="0" fontId="5" fillId="11" borderId="0" xfId="0" applyFont="1" applyFill="1" applyAlignment="1">
      <alignment vertical="center"/>
    </xf>
    <xf numFmtId="0" fontId="3" fillId="0" borderId="0" xfId="0" applyFont="1" applyAlignment="1" applyProtection="1">
      <alignment vertical="center"/>
      <protection locked="0"/>
    </xf>
    <xf numFmtId="0" fontId="3" fillId="17" borderId="0" xfId="0" applyFont="1" applyFill="1" applyAlignment="1" applyProtection="1">
      <alignment vertical="center"/>
      <protection locked="0"/>
    </xf>
    <xf numFmtId="0" fontId="6" fillId="17" borderId="0" xfId="0" applyFont="1" applyFill="1" applyAlignment="1">
      <alignment horizontal="center" vertical="center"/>
    </xf>
    <xf numFmtId="0" fontId="3" fillId="17" borderId="0" xfId="0" applyFont="1" applyFill="1" applyAlignment="1" applyProtection="1">
      <alignment horizontal="left" vertical="center"/>
      <protection locked="0"/>
    </xf>
    <xf numFmtId="0" fontId="6" fillId="7" borderId="0" xfId="0" applyFont="1" applyFill="1" applyAlignment="1" applyProtection="1">
      <alignment vertical="center"/>
      <protection locked="0"/>
    </xf>
    <xf numFmtId="0" fontId="3" fillId="8" borderId="0" xfId="0" applyFont="1" applyFill="1" applyAlignment="1" applyProtection="1">
      <alignment horizontal="left" vertical="center"/>
      <protection locked="0"/>
    </xf>
    <xf numFmtId="0" fontId="3" fillId="8" borderId="0" xfId="0" applyFont="1" applyFill="1" applyAlignment="1" applyProtection="1">
      <alignment vertical="center"/>
      <protection locked="0"/>
    </xf>
    <xf numFmtId="0" fontId="6" fillId="8" borderId="0" xfId="0" applyFont="1" applyFill="1" applyAlignment="1">
      <alignment horizontal="center" vertical="center"/>
    </xf>
    <xf numFmtId="0" fontId="20" fillId="4" borderId="2" xfId="0" applyFont="1" applyFill="1" applyBorder="1" applyAlignment="1">
      <alignment horizontal="left" vertical="center"/>
    </xf>
    <xf numFmtId="0" fontId="5" fillId="4" borderId="2" xfId="0" applyFont="1" applyFill="1" applyBorder="1" applyAlignment="1">
      <alignment horizontal="left" vertical="center" wrapText="1"/>
    </xf>
    <xf numFmtId="0" fontId="20" fillId="15" borderId="3" xfId="0" applyFont="1" applyFill="1" applyBorder="1" applyAlignment="1">
      <alignment horizontal="left" vertical="center"/>
    </xf>
    <xf numFmtId="0" fontId="5" fillId="15" borderId="3" xfId="0" applyFont="1" applyFill="1" applyBorder="1" applyAlignment="1">
      <alignment horizontal="left" vertical="center" wrapText="1"/>
    </xf>
    <xf numFmtId="0" fontId="5" fillId="15" borderId="3" xfId="0" applyFont="1" applyFill="1" applyBorder="1" applyAlignment="1">
      <alignment horizontal="center" vertical="center" wrapText="1"/>
    </xf>
    <xf numFmtId="0" fontId="5" fillId="15" borderId="3" xfId="0" applyFont="1" applyFill="1" applyBorder="1" applyAlignment="1">
      <alignment horizontal="left" vertical="center"/>
    </xf>
    <xf numFmtId="0" fontId="5" fillId="4" borderId="0" xfId="0" applyFont="1" applyFill="1" applyAlignment="1">
      <alignment horizontal="left" vertical="center" wrapText="1"/>
    </xf>
    <xf numFmtId="0" fontId="5" fillId="4" borderId="0" xfId="0" applyFont="1" applyFill="1" applyAlignment="1">
      <alignment horizontal="left" vertical="center"/>
    </xf>
    <xf numFmtId="0" fontId="5" fillId="15" borderId="0" xfId="0" applyFont="1" applyFill="1" applyAlignment="1">
      <alignment horizontal="left" vertical="center" wrapText="1"/>
    </xf>
    <xf numFmtId="0" fontId="5" fillId="14" borderId="0" xfId="0" applyFont="1" applyFill="1" applyAlignment="1">
      <alignment vertical="center"/>
    </xf>
    <xf numFmtId="0" fontId="5" fillId="15" borderId="0" xfId="0" applyFont="1" applyFill="1" applyAlignment="1">
      <alignment horizontal="left" vertical="center"/>
    </xf>
    <xf numFmtId="0" fontId="3" fillId="18" borderId="0" xfId="0" applyFont="1" applyFill="1" applyAlignment="1" applyProtection="1">
      <alignment horizontal="left" vertical="center"/>
      <protection locked="0"/>
    </xf>
    <xf numFmtId="0" fontId="3" fillId="18" borderId="0" xfId="0" applyFont="1" applyFill="1" applyAlignment="1" applyProtection="1">
      <alignment vertical="center"/>
      <protection locked="0"/>
    </xf>
    <xf numFmtId="0" fontId="6" fillId="18" borderId="0" xfId="0" applyFont="1" applyFill="1" applyAlignment="1">
      <alignment horizontal="center" vertical="center"/>
    </xf>
    <xf numFmtId="0" fontId="23" fillId="0" borderId="0" xfId="0" applyFont="1" applyAlignment="1">
      <alignment horizontal="center" vertical="center"/>
    </xf>
    <xf numFmtId="0" fontId="8" fillId="7" borderId="0" xfId="0" applyFont="1" applyFill="1" applyAlignment="1" applyProtection="1">
      <alignment horizontal="center" vertical="center"/>
      <protection locked="0"/>
    </xf>
    <xf numFmtId="0" fontId="6" fillId="7" borderId="0" xfId="0" applyFont="1" applyFill="1" applyAlignment="1">
      <alignment vertical="center"/>
    </xf>
    <xf numFmtId="0" fontId="21" fillId="12" borderId="0" xfId="0" applyFont="1" applyFill="1" applyAlignment="1">
      <alignment horizontal="left" vertical="center"/>
    </xf>
    <xf numFmtId="0" fontId="5" fillId="14" borderId="4" xfId="0" applyFont="1" applyFill="1" applyBorder="1" applyAlignment="1">
      <alignment vertical="center"/>
    </xf>
    <xf numFmtId="0" fontId="5" fillId="14" borderId="4" xfId="0" applyFont="1" applyFill="1" applyBorder="1" applyAlignment="1">
      <alignment horizontal="center" vertical="center"/>
    </xf>
    <xf numFmtId="0" fontId="16" fillId="9" borderId="0" xfId="0" applyFont="1" applyFill="1" applyAlignment="1">
      <alignment horizontal="left" vertical="center"/>
    </xf>
    <xf numFmtId="0" fontId="28" fillId="10" borderId="0" xfId="0" applyFont="1" applyFill="1"/>
    <xf numFmtId="0" fontId="28" fillId="0" borderId="0" xfId="0" applyFont="1"/>
    <xf numFmtId="0" fontId="0" fillId="0" borderId="0" xfId="0" applyAlignment="1">
      <alignment horizontal="right"/>
    </xf>
    <xf numFmtId="0" fontId="1" fillId="0" borderId="0" xfId="0" applyFont="1" applyAlignment="1">
      <alignment horizontal="center"/>
    </xf>
    <xf numFmtId="0" fontId="29" fillId="0" borderId="0" xfId="0" applyFont="1" applyAlignment="1">
      <alignment horizontal="right"/>
    </xf>
    <xf numFmtId="0" fontId="5" fillId="6" borderId="0" xfId="0" applyFont="1" applyFill="1" applyAlignment="1">
      <alignment horizontal="center" vertical="center" wrapText="1"/>
    </xf>
    <xf numFmtId="0" fontId="30" fillId="0" borderId="0" xfId="1" applyAlignment="1">
      <alignment horizontal="center" vertical="center"/>
    </xf>
    <xf numFmtId="0" fontId="33" fillId="19" borderId="0" xfId="1" applyFont="1" applyFill="1" applyAlignment="1">
      <alignment horizontal="center" vertical="center"/>
    </xf>
    <xf numFmtId="0" fontId="5" fillId="13" borderId="0" xfId="0" applyFont="1" applyFill="1" applyAlignment="1">
      <alignment horizontal="center" vertical="center" wrapText="1"/>
    </xf>
    <xf numFmtId="0" fontId="5" fillId="13" borderId="0" xfId="0" applyFont="1" applyFill="1" applyAlignment="1">
      <alignment vertical="center" wrapText="1"/>
    </xf>
    <xf numFmtId="0" fontId="28" fillId="20" borderId="0" xfId="0" applyFont="1" applyFill="1" applyAlignment="1">
      <alignment horizontal="left"/>
    </xf>
    <xf numFmtId="0" fontId="36" fillId="4" borderId="2" xfId="0" applyFont="1" applyFill="1" applyBorder="1" applyAlignment="1">
      <alignment horizontal="left" vertical="center"/>
    </xf>
    <xf numFmtId="0" fontId="1" fillId="0" borderId="0" xfId="0" quotePrefix="1" applyFont="1"/>
    <xf numFmtId="0" fontId="15" fillId="7" borderId="0" xfId="0" applyFont="1" applyFill="1" applyAlignment="1" applyProtection="1">
      <alignment vertical="center"/>
      <protection locked="0"/>
    </xf>
    <xf numFmtId="0" fontId="37" fillId="0" borderId="0" xfId="0" applyFont="1" applyAlignment="1">
      <alignment horizontal="left" vertical="center" wrapText="1"/>
    </xf>
    <xf numFmtId="0" fontId="0" fillId="0" borderId="0" xfId="0" applyAlignment="1">
      <alignment horizontal="left" vertical="center"/>
    </xf>
    <xf numFmtId="0" fontId="1" fillId="6" borderId="8" xfId="0" applyFont="1" applyFill="1" applyBorder="1" applyAlignment="1">
      <alignment horizontal="left" vertical="center" wrapText="1"/>
    </xf>
    <xf numFmtId="0" fontId="0" fillId="9" borderId="9" xfId="0" applyFill="1" applyBorder="1" applyAlignment="1">
      <alignment vertical="center" wrapText="1"/>
    </xf>
    <xf numFmtId="0" fontId="4" fillId="9" borderId="9" xfId="0" applyFont="1" applyFill="1" applyBorder="1" applyAlignment="1">
      <alignment vertical="center" wrapText="1"/>
    </xf>
    <xf numFmtId="0" fontId="4" fillId="9" borderId="10" xfId="0" applyFont="1" applyFill="1" applyBorder="1" applyAlignment="1">
      <alignment vertical="center" wrapText="1"/>
    </xf>
    <xf numFmtId="0" fontId="4" fillId="0" borderId="0" xfId="0" applyFont="1" applyAlignment="1">
      <alignment wrapText="1"/>
    </xf>
    <xf numFmtId="0" fontId="0" fillId="0" borderId="0" xfId="0" applyAlignment="1">
      <alignment wrapText="1"/>
    </xf>
    <xf numFmtId="0" fontId="1" fillId="21" borderId="8" xfId="0" applyFont="1" applyFill="1" applyBorder="1" applyAlignment="1">
      <alignment horizontal="left" vertical="center" wrapText="1"/>
    </xf>
    <xf numFmtId="0" fontId="0" fillId="8" borderId="9" xfId="0" applyFill="1" applyBorder="1" applyAlignment="1">
      <alignment vertical="center" wrapText="1"/>
    </xf>
    <xf numFmtId="0" fontId="4" fillId="8" borderId="9" xfId="0" applyFont="1" applyFill="1" applyBorder="1" applyAlignment="1">
      <alignment vertical="center" wrapText="1"/>
    </xf>
    <xf numFmtId="0" fontId="4" fillId="8" borderId="10" xfId="0" applyFont="1" applyFill="1" applyBorder="1" applyAlignment="1">
      <alignment vertical="center" wrapText="1"/>
    </xf>
    <xf numFmtId="0" fontId="1" fillId="7" borderId="8" xfId="0" applyFont="1" applyFill="1" applyBorder="1" applyAlignment="1">
      <alignment horizontal="left" vertical="center" wrapText="1"/>
    </xf>
    <xf numFmtId="0" fontId="0" fillId="10" borderId="9" xfId="0" applyFill="1" applyBorder="1" applyAlignment="1">
      <alignment vertical="center" wrapText="1"/>
    </xf>
    <xf numFmtId="0" fontId="4" fillId="10" borderId="9" xfId="0" applyFont="1" applyFill="1" applyBorder="1" applyAlignment="1">
      <alignment vertical="center" wrapText="1"/>
    </xf>
    <xf numFmtId="0" fontId="1" fillId="22" borderId="0" xfId="0" applyFont="1" applyFill="1"/>
    <xf numFmtId="0" fontId="1" fillId="23" borderId="0" xfId="0" applyFont="1" applyFill="1"/>
    <xf numFmtId="0" fontId="4" fillId="23" borderId="0" xfId="0" applyFont="1" applyFill="1" applyAlignment="1">
      <alignment wrapText="1"/>
    </xf>
    <xf numFmtId="0" fontId="0" fillId="23" borderId="0" xfId="0" applyFill="1" applyAlignment="1">
      <alignment wrapText="1"/>
    </xf>
    <xf numFmtId="0" fontId="0" fillId="23" borderId="0" xfId="0" applyFill="1"/>
    <xf numFmtId="0" fontId="4" fillId="24" borderId="6" xfId="0" applyFont="1" applyFill="1" applyBorder="1"/>
    <xf numFmtId="0" fontId="37" fillId="24" borderId="5" xfId="0" applyFont="1" applyFill="1" applyBorder="1" applyAlignment="1">
      <alignment horizontal="left" vertical="center" wrapText="1"/>
    </xf>
    <xf numFmtId="0" fontId="0" fillId="24" borderId="6" xfId="0" applyFill="1" applyBorder="1" applyAlignment="1">
      <alignment horizontal="left" vertical="center" wrapText="1"/>
    </xf>
    <xf numFmtId="0" fontId="4" fillId="24" borderId="6" xfId="0" applyFont="1" applyFill="1" applyBorder="1" applyAlignment="1">
      <alignment horizontal="left" vertical="center" wrapText="1"/>
    </xf>
    <xf numFmtId="0" fontId="5" fillId="24" borderId="6" xfId="0" applyFont="1" applyFill="1" applyBorder="1" applyAlignment="1">
      <alignment horizontal="left" vertical="center" wrapText="1"/>
    </xf>
    <xf numFmtId="0" fontId="1" fillId="24" borderId="6" xfId="0" applyFont="1" applyFill="1" applyBorder="1"/>
    <xf numFmtId="0" fontId="0" fillId="24" borderId="6" xfId="0" applyFill="1" applyBorder="1"/>
    <xf numFmtId="0" fontId="1" fillId="24" borderId="6" xfId="0" applyFont="1" applyFill="1" applyBorder="1" applyAlignment="1">
      <alignment horizontal="left" vertical="center" wrapText="1"/>
    </xf>
    <xf numFmtId="0" fontId="38" fillId="4" borderId="0" xfId="0" applyFont="1" applyFill="1" applyAlignment="1">
      <alignment horizontal="left" vertical="center"/>
    </xf>
    <xf numFmtId="0" fontId="20" fillId="4" borderId="0" xfId="0" applyFont="1" applyFill="1" applyAlignment="1">
      <alignment horizontal="left" vertical="center"/>
    </xf>
    <xf numFmtId="0" fontId="29" fillId="9" borderId="9" xfId="0" applyFont="1" applyFill="1" applyBorder="1" applyAlignment="1">
      <alignment vertical="center" wrapText="1"/>
    </xf>
    <xf numFmtId="0" fontId="29" fillId="10" borderId="10" xfId="0" applyFont="1" applyFill="1" applyBorder="1" applyAlignment="1">
      <alignment vertical="center" wrapText="1"/>
    </xf>
    <xf numFmtId="0" fontId="42" fillId="9" borderId="9" xfId="0" applyFont="1" applyFill="1" applyBorder="1" applyAlignment="1">
      <alignment vertical="center" wrapText="1"/>
    </xf>
    <xf numFmtId="0" fontId="0" fillId="24" borderId="7" xfId="0" applyFill="1" applyBorder="1"/>
    <xf numFmtId="0" fontId="4" fillId="24" borderId="6" xfId="0" applyFont="1" applyFill="1" applyBorder="1" applyAlignment="1">
      <alignment wrapText="1"/>
    </xf>
    <xf numFmtId="0" fontId="45" fillId="11" borderId="0" xfId="0" applyFont="1" applyFill="1" applyAlignment="1">
      <alignment horizontal="left" vertical="center"/>
    </xf>
    <xf numFmtId="0" fontId="42" fillId="24" borderId="6" xfId="0" applyFont="1" applyFill="1" applyBorder="1" applyAlignment="1">
      <alignment horizontal="left" vertical="center" wrapText="1"/>
    </xf>
    <xf numFmtId="0" fontId="42" fillId="24" borderId="6" xfId="0" applyFont="1" applyFill="1" applyBorder="1"/>
    <xf numFmtId="0" fontId="8" fillId="18" borderId="0" xfId="0" applyFont="1" applyFill="1" applyAlignment="1" applyProtection="1">
      <alignment horizontal="left" vertical="center"/>
      <protection locked="0"/>
    </xf>
    <xf numFmtId="0" fontId="6" fillId="0" borderId="0" xfId="0" applyFont="1" applyAlignment="1" applyProtection="1">
      <alignment vertical="center"/>
      <protection locked="0"/>
    </xf>
    <xf numFmtId="0" fontId="15" fillId="0" borderId="0" xfId="0" applyFont="1" applyAlignment="1">
      <alignment vertical="center" wrapText="1"/>
    </xf>
    <xf numFmtId="0" fontId="15" fillId="0" borderId="0" xfId="0" applyFont="1" applyAlignment="1">
      <alignment vertical="center"/>
    </xf>
    <xf numFmtId="0" fontId="8" fillId="8" borderId="0" xfId="0" applyFont="1" applyFill="1" applyAlignment="1" applyProtection="1">
      <alignment horizontal="left"/>
      <protection locked="0"/>
    </xf>
    <xf numFmtId="0" fontId="6" fillId="0" borderId="0" xfId="0" applyFont="1" applyAlignment="1">
      <alignment vertical="center" wrapText="1"/>
    </xf>
    <xf numFmtId="0" fontId="6" fillId="0" borderId="0" xfId="0" applyFont="1" applyAlignment="1">
      <alignment vertical="center"/>
    </xf>
    <xf numFmtId="0" fontId="8" fillId="8" borderId="0" xfId="0" applyFont="1" applyFill="1" applyAlignment="1" applyProtection="1">
      <alignment horizontal="left" vertical="center"/>
      <protection locked="0"/>
    </xf>
    <xf numFmtId="0" fontId="5" fillId="15" borderId="3" xfId="0" applyFont="1" applyFill="1" applyBorder="1" applyAlignment="1">
      <alignment horizontal="left" vertical="center"/>
    </xf>
    <xf numFmtId="0" fontId="15" fillId="8" borderId="0" xfId="0" applyFont="1" applyFill="1" applyAlignment="1">
      <alignment vertical="center" wrapText="1"/>
    </xf>
    <xf numFmtId="0" fontId="15" fillId="8" borderId="0" xfId="0" applyFont="1" applyFill="1" applyAlignment="1">
      <alignment vertical="center"/>
    </xf>
    <xf numFmtId="0" fontId="10" fillId="0" borderId="0" xfId="0" applyFont="1" applyAlignment="1">
      <alignment vertical="center" wrapText="1"/>
    </xf>
    <xf numFmtId="0" fontId="8" fillId="17" borderId="0" xfId="0" applyFont="1" applyFill="1" applyAlignment="1" applyProtection="1">
      <alignment horizontal="center" vertical="center"/>
      <protection locked="0"/>
    </xf>
    <xf numFmtId="0" fontId="10" fillId="0" borderId="0" xfId="0" applyFont="1" applyAlignment="1" applyProtection="1">
      <alignment horizontal="left" vertical="center"/>
      <protection locked="0"/>
    </xf>
    <xf numFmtId="0" fontId="9" fillId="9" borderId="0" xfId="0" applyFont="1" applyFill="1" applyAlignment="1">
      <alignment horizontal="left" vertical="center"/>
    </xf>
    <xf numFmtId="0" fontId="8" fillId="17" borderId="0" xfId="0" applyFont="1" applyFill="1" applyAlignment="1" applyProtection="1">
      <alignment horizontal="left" vertical="center"/>
      <protection locked="0"/>
    </xf>
    <xf numFmtId="0" fontId="46" fillId="0" borderId="0" xfId="0" applyFont="1" applyAlignment="1">
      <alignment vertical="center" wrapText="1"/>
    </xf>
    <xf numFmtId="0" fontId="34" fillId="17" borderId="0" xfId="0" applyFont="1" applyFill="1" applyAlignment="1" applyProtection="1">
      <alignment horizontal="left" vertical="center"/>
      <protection locked="0"/>
    </xf>
    <xf numFmtId="0" fontId="46" fillId="0" borderId="0" xfId="0" applyFont="1" applyAlignment="1">
      <alignment horizontal="left" vertical="center" wrapText="1"/>
    </xf>
    <xf numFmtId="0" fontId="6" fillId="0" borderId="0" xfId="0" applyFont="1" applyAlignment="1">
      <alignment horizontal="left" vertical="center" wrapText="1"/>
    </xf>
    <xf numFmtId="0" fontId="7" fillId="11" borderId="0" xfId="0" applyFont="1" applyFill="1" applyAlignment="1">
      <alignment horizontal="center" vertical="center"/>
    </xf>
    <xf numFmtId="0" fontId="30" fillId="12" borderId="0" xfId="1" applyFill="1" applyAlignment="1">
      <alignment horizontal="center" vertical="center"/>
    </xf>
    <xf numFmtId="0" fontId="8" fillId="2" borderId="0" xfId="0" applyFont="1" applyFill="1" applyAlignment="1" applyProtection="1">
      <alignment horizontal="center" vertical="center"/>
      <protection locked="0"/>
    </xf>
    <xf numFmtId="0" fontId="5" fillId="14" borderId="4" xfId="0" applyFont="1" applyFill="1" applyBorder="1" applyAlignment="1">
      <alignment horizontal="left" vertical="center"/>
    </xf>
    <xf numFmtId="0" fontId="6" fillId="0" borderId="0" xfId="0" applyFont="1" applyAlignment="1">
      <alignment horizontal="left" vertical="center"/>
    </xf>
    <xf numFmtId="0" fontId="8" fillId="0" borderId="0" xfId="0" applyFont="1" applyAlignment="1" applyProtection="1">
      <alignment horizontal="left" vertical="center"/>
      <protection locked="0"/>
    </xf>
    <xf numFmtId="0" fontId="32" fillId="19" borderId="0" xfId="0" applyFont="1" applyFill="1" applyAlignment="1">
      <alignment horizontal="center" vertical="center"/>
    </xf>
    <xf numFmtId="0" fontId="31" fillId="0" borderId="0" xfId="0" applyFont="1" applyAlignment="1">
      <alignment vertical="center" wrapText="1"/>
    </xf>
    <xf numFmtId="0" fontId="11" fillId="3" borderId="0" xfId="0" applyFont="1" applyFill="1" applyAlignment="1">
      <alignment horizontal="center" vertical="center" wrapText="1"/>
    </xf>
    <xf numFmtId="0" fontId="11" fillId="3" borderId="0" xfId="0" applyFont="1" applyFill="1" applyAlignment="1">
      <alignment horizontal="right" vertical="center" wrapText="1"/>
    </xf>
    <xf numFmtId="0" fontId="11" fillId="3" borderId="0" xfId="0" applyFont="1" applyFill="1" applyAlignment="1">
      <alignment horizontal="right" vertical="center"/>
    </xf>
    <xf numFmtId="0" fontId="11" fillId="3" borderId="0" xfId="0" applyFont="1" applyFill="1" applyAlignment="1">
      <alignment horizontal="left" vertical="center"/>
    </xf>
    <xf numFmtId="0" fontId="4" fillId="0" borderId="0" xfId="0" applyFont="1" applyAlignment="1">
      <alignment horizontal="left" vertical="center"/>
    </xf>
    <xf numFmtId="0" fontId="4" fillId="13" borderId="0" xfId="0" applyFont="1" applyFill="1" applyAlignment="1">
      <alignment horizontal="center" vertical="center" wrapText="1"/>
    </xf>
    <xf numFmtId="0" fontId="10" fillId="0" borderId="0" xfId="0" applyFont="1" applyAlignment="1" applyProtection="1">
      <alignment vertical="center"/>
      <protection locked="0"/>
    </xf>
    <xf numFmtId="0" fontId="6" fillId="3" borderId="0" xfId="0" applyFont="1" applyFill="1" applyAlignment="1">
      <alignment horizontal="center" vertical="center"/>
    </xf>
    <xf numFmtId="0" fontId="5" fillId="13" borderId="0" xfId="0" applyFont="1" applyFill="1" applyAlignment="1">
      <alignment horizontal="center" vertical="center"/>
    </xf>
    <xf numFmtId="0" fontId="9" fillId="9" borderId="0" xfId="0" applyFont="1" applyFill="1" applyAlignment="1">
      <alignment vertical="center"/>
    </xf>
    <xf numFmtId="0" fontId="24" fillId="11" borderId="0" xfId="0" applyFont="1" applyFill="1" applyAlignment="1">
      <alignment horizontal="center" vertical="center" wrapText="1"/>
    </xf>
    <xf numFmtId="0" fontId="12" fillId="11" borderId="0" xfId="0" applyFont="1" applyFill="1" applyAlignment="1">
      <alignment horizontal="center" vertical="center" wrapText="1"/>
    </xf>
    <xf numFmtId="0" fontId="27" fillId="10" borderId="0" xfId="0" applyFont="1" applyFill="1" applyAlignment="1">
      <alignment horizontal="center"/>
    </xf>
    <xf numFmtId="0" fontId="1" fillId="5" borderId="0" xfId="0" applyFont="1" applyFill="1" applyAlignment="1">
      <alignment horizontal="center"/>
    </xf>
  </cellXfs>
  <cellStyles count="2">
    <cellStyle name="Hyperlink" xfId="1" builtinId="8"/>
    <cellStyle name="Normal" xfId="0" builtinId="0"/>
  </cellStyles>
  <dxfs count="49">
    <dxf>
      <font>
        <color theme="1"/>
      </font>
      <fill>
        <patternFill patternType="solid">
          <bgColor rgb="FFFFFF00"/>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b/>
        <i val="0"/>
        <color rgb="FF9C0006"/>
      </font>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ill>
        <patternFill>
          <bgColor theme="7" tint="0.59996337778862885"/>
        </patternFill>
      </fill>
    </dxf>
    <dxf>
      <fill>
        <patternFill>
          <bgColor theme="9" tint="0.59996337778862885"/>
        </patternFill>
      </fill>
    </dxf>
    <dxf>
      <fill>
        <patternFill>
          <bgColor rgb="FFFFFF99"/>
        </patternFill>
      </fill>
    </dxf>
    <dxf>
      <font>
        <color theme="1" tint="0.499984740745262"/>
      </font>
    </dxf>
    <dxf>
      <font>
        <color theme="1" tint="0.499984740745262"/>
      </font>
    </dxf>
    <dxf>
      <font>
        <color theme="1" tint="0.499984740745262"/>
      </font>
    </dxf>
    <dxf>
      <font>
        <color theme="1" tint="0.499984740745262"/>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s>
  <tableStyles count="0" defaultTableStyle="TableStyleMedium9" defaultPivotStyle="PivotStyleLight16"/>
  <colors>
    <mruColors>
      <color rgb="FFE8DDEB"/>
      <color rgb="FFC7E6A4"/>
      <color rgb="FFF4FAE8"/>
      <color rgb="FFFFEBD6"/>
      <color rgb="FFFFDD71"/>
      <color rgb="FFFFEBFE"/>
      <color rgb="FF404040"/>
      <color rgb="FFC6D1B9"/>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microsoft.com/office/2022/10/relationships/richValueRel" Target="richData/richValueRel.xml"/><Relationship Id="rId5" Type="http://schemas.openxmlformats.org/officeDocument/2006/relationships/externalLink" Target="externalLinks/externalLink2.xml"/><Relationship Id="rId15" Type="http://schemas.openxmlformats.org/officeDocument/2006/relationships/calcChain" Target="calcChain.xml"/><Relationship Id="rId10" Type="http://schemas.openxmlformats.org/officeDocument/2006/relationships/sheetMetadata" Target="metadata.xml"/><Relationship Id="rId4" Type="http://schemas.openxmlformats.org/officeDocument/2006/relationships/externalLink" Target="externalLinks/externalLink1.xml"/><Relationship Id="rId9" Type="http://schemas.openxmlformats.org/officeDocument/2006/relationships/sharedStrings" Target="sharedStrings.xml"/><Relationship Id="rId14"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323850</xdr:colOff>
      <xdr:row>28</xdr:row>
      <xdr:rowOff>0</xdr:rowOff>
    </xdr:from>
    <xdr:to>
      <xdr:col>0</xdr:col>
      <xdr:colOff>5734050</xdr:colOff>
      <xdr:row>49</xdr:row>
      <xdr:rowOff>76200</xdr:rowOff>
    </xdr:to>
    <xdr:pic>
      <xdr:nvPicPr>
        <xdr:cNvPr id="2" name="Picture 1">
          <a:extLst>
            <a:ext uri="{FF2B5EF4-FFF2-40B4-BE49-F238E27FC236}">
              <a16:creationId xmlns:a16="http://schemas.microsoft.com/office/drawing/2014/main" id="{A6942013-9A19-9652-491B-023B719FFC16}"/>
            </a:ext>
          </a:extLst>
        </xdr:cNvPr>
        <xdr:cNvPicPr>
          <a:picLocks noChangeAspect="1"/>
        </xdr:cNvPicPr>
      </xdr:nvPicPr>
      <xdr:blipFill>
        <a:blip xmlns:r="http://schemas.openxmlformats.org/officeDocument/2006/relationships" r:embed="rId1"/>
        <a:stretch>
          <a:fillRect/>
        </a:stretch>
      </xdr:blipFill>
      <xdr:spPr>
        <a:xfrm>
          <a:off x="323850" y="4638675"/>
          <a:ext cx="5410200" cy="34766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2021-2022%20Academic%20Catalog%20Update/Degree%20Worksheets%20for%202021-22/Majors%202021-22/History%202020.xlsx" TargetMode="External"/><Relationship Id="rId1" Type="http://schemas.openxmlformats.org/officeDocument/2006/relationships/externalLinkPath" Target="/sites/AcademicCatalogRevisionTracking/Shared%20Documents/General/2021-2022%20Academic%20Catalog%20Update/Degree%20Worksheets%20for%202021-22/Majors%202021-22/History%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upedu-my.sharepoint.com/Users/lyankova/Downloads/Journalism%202021_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upedu-my.sharepoint.com/Users/lyankova/Downloads/Entrepreneurship%202021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Critical Path"/>
      <sheetName val="Advising Record"/>
      <sheetName val="Course Listing"/>
    </sheetNames>
    <sheetDataSet>
      <sheetData sheetId="0"/>
      <sheetData sheetId="1"/>
      <sheetData sheetId="2"/>
      <sheetData sheetId="3"/>
      <sheetData sheetId="4"/>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atalog.aup.ed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4" tint="0.59999389629810485"/>
    <pageSetUpPr fitToPage="1"/>
  </sheetPr>
  <dimension ref="A1:T83"/>
  <sheetViews>
    <sheetView topLeftCell="B1" zoomScaleNormal="100" workbookViewId="0">
      <pane ySplit="7" topLeftCell="A40" activePane="bottomLeft" state="frozen"/>
      <selection pane="bottomLeft" activeCell="C61" sqref="C61:E61"/>
    </sheetView>
  </sheetViews>
  <sheetFormatPr defaultColWidth="9.140625" defaultRowHeight="13.9"/>
  <cols>
    <col min="1" max="2" width="1.5703125" style="7" customWidth="1"/>
    <col min="3" max="3" width="19.28515625" style="7" customWidth="1"/>
    <col min="4" max="4" width="26" style="7" customWidth="1"/>
    <col min="5" max="5" width="35.7109375" customWidth="1"/>
    <col min="6" max="6" width="11" style="10" customWidth="1"/>
    <col min="7" max="7" width="10.7109375" style="7" customWidth="1"/>
    <col min="8" max="8" width="10.85546875" style="7" bestFit="1" customWidth="1"/>
    <col min="9" max="9" width="7.5703125" style="7" customWidth="1"/>
    <col min="10" max="10" width="14.42578125" style="7" customWidth="1"/>
    <col min="11" max="11" width="13.140625" style="11" customWidth="1"/>
    <col min="12" max="12" width="45.5703125" style="7" customWidth="1"/>
    <col min="13" max="14" width="1.28515625" style="7" customWidth="1"/>
    <col min="15" max="15" width="69.42578125" style="7" customWidth="1"/>
    <col min="16" max="16" width="36.140625" style="7" customWidth="1"/>
    <col min="17" max="16384" width="9.140625" style="7"/>
  </cols>
  <sheetData>
    <row r="1" spans="1:20" ht="15" customHeight="1">
      <c r="A1" s="14"/>
      <c r="B1" s="35"/>
      <c r="C1" s="154" t="e" vm="1">
        <v>#VALUE!</v>
      </c>
      <c r="D1" s="147" t="s">
        <v>0</v>
      </c>
      <c r="E1" s="147"/>
      <c r="F1" s="147"/>
      <c r="G1" s="148">
        <v>2026</v>
      </c>
      <c r="H1" s="150" t="str">
        <f>_xlfn.CONCAT("- ",G1+1)</f>
        <v>- 2027</v>
      </c>
      <c r="I1" s="28"/>
      <c r="J1" s="155" t="s">
        <v>1</v>
      </c>
      <c r="K1" s="155"/>
      <c r="L1" s="28"/>
      <c r="M1" s="35"/>
      <c r="N1" s="35"/>
      <c r="O1" s="145" t="s">
        <v>2</v>
      </c>
    </row>
    <row r="2" spans="1:20" ht="15" customHeight="1">
      <c r="A2" s="14"/>
      <c r="B2" s="35"/>
      <c r="C2" s="154"/>
      <c r="D2" s="147"/>
      <c r="E2" s="147"/>
      <c r="F2" s="147"/>
      <c r="G2" s="149"/>
      <c r="H2" s="150"/>
      <c r="I2" s="28"/>
      <c r="J2" s="31" t="s">
        <v>3</v>
      </c>
      <c r="K2" s="29">
        <f>SUMIF(J:J,J2,I:I)</f>
        <v>128</v>
      </c>
      <c r="L2" s="75" t="str">
        <f>CONCATENATE("You have ", SUM(K4:K5)," credits so far.")</f>
        <v>You have 0 credits so far.</v>
      </c>
      <c r="M2" s="35"/>
      <c r="N2" s="35"/>
      <c r="O2" s="145"/>
    </row>
    <row r="3" spans="1:20" ht="15" customHeight="1">
      <c r="A3" s="14"/>
      <c r="B3" s="35"/>
      <c r="C3" s="154"/>
      <c r="D3" s="147"/>
      <c r="E3" s="147"/>
      <c r="F3" s="147"/>
      <c r="G3" s="149"/>
      <c r="H3" s="150"/>
      <c r="I3" s="28"/>
      <c r="J3" s="31" t="s">
        <v>4</v>
      </c>
      <c r="K3" s="29">
        <f>SUMIF(J:J,J3,I:I)</f>
        <v>0</v>
      </c>
      <c r="L3" s="152" t="s">
        <v>5</v>
      </c>
      <c r="M3" s="35"/>
      <c r="N3" s="35"/>
      <c r="O3" s="145"/>
    </row>
    <row r="4" spans="1:20" s="8" customFormat="1" ht="16.5" customHeight="1">
      <c r="A4" s="14"/>
      <c r="B4" s="36"/>
      <c r="C4" s="5" t="s">
        <v>6</v>
      </c>
      <c r="E4" s="6" t="s">
        <v>7</v>
      </c>
      <c r="F4" s="151"/>
      <c r="G4" s="151"/>
      <c r="H4" s="151"/>
      <c r="I4" s="28"/>
      <c r="J4" s="31" t="s">
        <v>8</v>
      </c>
      <c r="K4" s="29">
        <f>SUMIF(J:J,J4,I:I)</f>
        <v>0</v>
      </c>
      <c r="L4" s="152"/>
      <c r="M4" s="36"/>
      <c r="N4" s="36"/>
      <c r="O4" s="145"/>
    </row>
    <row r="5" spans="1:20" s="8" customFormat="1" ht="16.5" customHeight="1">
      <c r="A5" s="14"/>
      <c r="B5" s="36"/>
      <c r="C5" s="5" t="s">
        <v>9</v>
      </c>
      <c r="E5" s="6" t="s">
        <v>10</v>
      </c>
      <c r="F5" s="151"/>
      <c r="G5" s="151"/>
      <c r="H5" s="151"/>
      <c r="I5" s="28"/>
      <c r="J5" s="32" t="s">
        <v>11</v>
      </c>
      <c r="K5" s="30">
        <f>SUMIF(J:J,J5,I:I)</f>
        <v>0</v>
      </c>
      <c r="L5" s="75" t="str">
        <f>CONCATENATE("You have ", 128-SUM(K4:K5), " credits left to earn.")</f>
        <v>You have 128 credits left to earn.</v>
      </c>
      <c r="M5" s="36"/>
      <c r="N5" s="36"/>
      <c r="O5" s="145"/>
    </row>
    <row r="6" spans="1:20" s="8" customFormat="1" ht="16.5" customHeight="1">
      <c r="A6" s="14"/>
      <c r="B6" s="36"/>
      <c r="C6" s="5" t="s">
        <v>12</v>
      </c>
      <c r="E6" s="6" t="s">
        <v>13</v>
      </c>
      <c r="F6" s="151"/>
      <c r="G6" s="151"/>
      <c r="H6" s="151"/>
      <c r="I6" s="28"/>
      <c r="J6" s="24" t="s">
        <v>14</v>
      </c>
      <c r="K6" s="26">
        <f>SUM(K2:K5)</f>
        <v>128</v>
      </c>
      <c r="L6" s="76"/>
      <c r="M6" s="36"/>
      <c r="N6" s="36"/>
      <c r="O6" s="145"/>
    </row>
    <row r="7" spans="1:20" s="8" customFormat="1" ht="36.75" customHeight="1">
      <c r="A7" s="14"/>
      <c r="B7" s="36"/>
      <c r="C7" s="116" t="s">
        <v>15</v>
      </c>
      <c r="D7" s="21"/>
      <c r="E7" s="20"/>
      <c r="F7" s="27" t="s">
        <v>16</v>
      </c>
      <c r="G7" s="27" t="s">
        <v>17</v>
      </c>
      <c r="H7" s="27" t="s">
        <v>18</v>
      </c>
      <c r="I7" s="13" t="s">
        <v>19</v>
      </c>
      <c r="J7" s="13" t="s">
        <v>20</v>
      </c>
      <c r="K7" s="157" t="s">
        <v>21</v>
      </c>
      <c r="L7" s="158"/>
      <c r="M7" s="37"/>
      <c r="N7" s="37"/>
      <c r="O7" s="74"/>
    </row>
    <row r="8" spans="1:20" ht="27.6">
      <c r="A8" s="14"/>
      <c r="B8" s="22"/>
      <c r="C8" s="22" t="s">
        <v>22</v>
      </c>
      <c r="D8" s="22"/>
      <c r="E8" s="19"/>
      <c r="F8" s="16"/>
      <c r="G8" s="19"/>
      <c r="H8" s="19"/>
      <c r="I8" s="19"/>
      <c r="J8" s="19"/>
      <c r="K8" s="19"/>
      <c r="L8" s="72" t="s">
        <v>23</v>
      </c>
      <c r="M8" s="19"/>
      <c r="N8" s="35"/>
      <c r="O8" s="73"/>
      <c r="P8" s="8"/>
      <c r="Q8" s="8"/>
      <c r="R8" s="8"/>
      <c r="S8" s="8"/>
      <c r="T8" s="8"/>
    </row>
    <row r="9" spans="1:20" ht="16.5" customHeight="1">
      <c r="A9" s="14"/>
      <c r="B9" s="22"/>
      <c r="C9" s="23" t="s">
        <v>24</v>
      </c>
      <c r="D9" s="23"/>
      <c r="E9" s="19"/>
      <c r="F9" s="16"/>
      <c r="G9" s="19"/>
      <c r="H9" s="19"/>
      <c r="I9" s="19"/>
      <c r="J9" s="19"/>
      <c r="K9" s="19"/>
      <c r="L9" s="19"/>
      <c r="M9" s="19"/>
      <c r="N9" s="35"/>
      <c r="O9" s="8"/>
      <c r="P9" s="8"/>
      <c r="Q9" s="8"/>
      <c r="R9" s="8"/>
      <c r="S9" s="8"/>
      <c r="T9" s="8"/>
    </row>
    <row r="10" spans="1:20" s="9" customFormat="1" ht="24" customHeight="1">
      <c r="A10" s="14"/>
      <c r="B10" s="22"/>
      <c r="C10" s="17" t="s">
        <v>25</v>
      </c>
      <c r="D10" s="17"/>
      <c r="E10" s="17"/>
      <c r="F10" s="25"/>
      <c r="G10" s="17"/>
      <c r="H10" s="17"/>
      <c r="I10" s="17"/>
      <c r="J10" s="17"/>
      <c r="K10" s="156"/>
      <c r="L10" s="156"/>
      <c r="M10" s="19"/>
      <c r="N10" s="35"/>
      <c r="O10" s="8"/>
      <c r="P10" s="8"/>
    </row>
    <row r="11" spans="1:20" ht="15.75" customHeight="1">
      <c r="A11" s="14"/>
      <c r="B11" s="22"/>
      <c r="C11" s="153" t="s">
        <v>26</v>
      </c>
      <c r="D11" s="153"/>
      <c r="E11" s="153"/>
      <c r="F11" s="41" t="s">
        <v>27</v>
      </c>
      <c r="G11" s="41" t="s">
        <v>27</v>
      </c>
      <c r="H11" s="39"/>
      <c r="I11" s="40">
        <v>4</v>
      </c>
      <c r="J11" s="10" t="s">
        <v>3</v>
      </c>
      <c r="K11" s="134"/>
      <c r="L11" s="134"/>
      <c r="M11" s="19"/>
      <c r="N11" s="35"/>
      <c r="O11" s="8"/>
      <c r="P11" s="8"/>
    </row>
    <row r="12" spans="1:20" ht="15.75" customHeight="1">
      <c r="A12" s="14"/>
      <c r="B12" s="22"/>
      <c r="C12" s="153" t="s">
        <v>26</v>
      </c>
      <c r="D12" s="153"/>
      <c r="E12" s="153"/>
      <c r="F12" s="41" t="s">
        <v>27</v>
      </c>
      <c r="G12" s="41" t="s">
        <v>27</v>
      </c>
      <c r="H12" s="39"/>
      <c r="I12" s="40">
        <v>4</v>
      </c>
      <c r="J12" s="10" t="s">
        <v>3</v>
      </c>
      <c r="K12" s="134"/>
      <c r="L12" s="134"/>
      <c r="M12" s="19"/>
      <c r="N12" s="35"/>
      <c r="O12" s="8"/>
      <c r="P12" s="8"/>
    </row>
    <row r="13" spans="1:20" ht="15.75" customHeight="1">
      <c r="A13" s="14"/>
      <c r="B13" s="22"/>
      <c r="C13" s="132" t="s">
        <v>28</v>
      </c>
      <c r="D13" s="132"/>
      <c r="E13" s="132"/>
      <c r="F13" s="41" t="s">
        <v>27</v>
      </c>
      <c r="G13" s="41" t="s">
        <v>27</v>
      </c>
      <c r="H13" s="39"/>
      <c r="I13" s="40">
        <v>4</v>
      </c>
      <c r="J13" s="10" t="s">
        <v>3</v>
      </c>
      <c r="K13" s="134"/>
      <c r="L13" s="134"/>
      <c r="M13" s="19"/>
      <c r="N13" s="35"/>
    </row>
    <row r="14" spans="1:20" ht="15.75" customHeight="1">
      <c r="A14" s="14"/>
      <c r="B14" s="22"/>
      <c r="C14" s="132" t="s">
        <v>29</v>
      </c>
      <c r="D14" s="132"/>
      <c r="E14" s="132"/>
      <c r="F14" s="41" t="s">
        <v>27</v>
      </c>
      <c r="G14" s="41" t="s">
        <v>27</v>
      </c>
      <c r="H14" s="39"/>
      <c r="I14" s="40">
        <v>4</v>
      </c>
      <c r="J14" s="10" t="s">
        <v>3</v>
      </c>
      <c r="K14" s="134"/>
      <c r="L14" s="134"/>
      <c r="M14" s="19"/>
      <c r="N14" s="35"/>
    </row>
    <row r="15" spans="1:20" s="9" customFormat="1" ht="24" customHeight="1">
      <c r="A15" s="14"/>
      <c r="B15" s="22"/>
      <c r="C15" s="66" t="s">
        <v>30</v>
      </c>
      <c r="D15" s="66"/>
      <c r="E15" s="18"/>
      <c r="F15" s="18"/>
      <c r="G15" s="18"/>
      <c r="H15" s="18"/>
      <c r="I15" s="18"/>
      <c r="J15" s="18"/>
      <c r="K15" s="18"/>
      <c r="L15" s="18"/>
      <c r="M15" s="19"/>
      <c r="N15" s="35"/>
    </row>
    <row r="16" spans="1:20" ht="15.75" customHeight="1">
      <c r="A16" s="14"/>
      <c r="B16" s="22"/>
      <c r="C16" s="132" t="s">
        <v>31</v>
      </c>
      <c r="D16" s="132"/>
      <c r="E16" s="132"/>
      <c r="F16" s="41" t="s">
        <v>27</v>
      </c>
      <c r="G16" s="41" t="s">
        <v>27</v>
      </c>
      <c r="H16" s="39" t="s">
        <v>32</v>
      </c>
      <c r="I16" s="40" t="s">
        <v>33</v>
      </c>
      <c r="J16" s="10" t="s">
        <v>3</v>
      </c>
      <c r="K16" s="134"/>
      <c r="L16" s="134"/>
      <c r="M16" s="19"/>
      <c r="N16" s="35"/>
    </row>
    <row r="17" spans="1:14" s="9" customFormat="1" ht="24" customHeight="1">
      <c r="A17" s="14"/>
      <c r="B17" s="22"/>
      <c r="C17" s="66" t="s">
        <v>34</v>
      </c>
      <c r="D17" s="18"/>
      <c r="E17" s="12"/>
      <c r="F17" s="12"/>
      <c r="G17" s="12"/>
      <c r="H17" s="12"/>
      <c r="I17" s="12"/>
      <c r="J17" s="12"/>
      <c r="K17" s="133"/>
      <c r="L17" s="133"/>
      <c r="M17" s="19"/>
      <c r="N17" s="35"/>
    </row>
    <row r="18" spans="1:14" ht="17.850000000000001" customHeight="1">
      <c r="A18" s="14"/>
      <c r="B18" s="22"/>
      <c r="C18" s="121" t="s">
        <v>35</v>
      </c>
      <c r="D18" s="121"/>
      <c r="E18" s="121"/>
      <c r="F18" s="41" t="s">
        <v>27</v>
      </c>
      <c r="G18" s="41" t="s">
        <v>27</v>
      </c>
      <c r="H18" s="39" t="s">
        <v>32</v>
      </c>
      <c r="I18" s="40">
        <v>4</v>
      </c>
      <c r="J18" s="10" t="s">
        <v>3</v>
      </c>
      <c r="K18" s="134"/>
      <c r="L18" s="134"/>
      <c r="M18" s="19"/>
      <c r="N18" s="35"/>
    </row>
    <row r="19" spans="1:14" ht="17.850000000000001" customHeight="1">
      <c r="A19" s="14"/>
      <c r="B19" s="22"/>
      <c r="C19" s="135" t="s">
        <v>36</v>
      </c>
      <c r="D19" s="124"/>
      <c r="E19" s="124"/>
      <c r="F19" s="41" t="s">
        <v>27</v>
      </c>
      <c r="G19" s="41" t="s">
        <v>27</v>
      </c>
      <c r="H19" s="39" t="s">
        <v>32</v>
      </c>
      <c r="I19" s="40">
        <v>4</v>
      </c>
      <c r="J19" s="10" t="s">
        <v>3</v>
      </c>
      <c r="K19" s="134"/>
      <c r="L19" s="134"/>
      <c r="M19" s="19"/>
      <c r="N19" s="35"/>
    </row>
    <row r="20" spans="1:14" s="9" customFormat="1" ht="24" customHeight="1">
      <c r="A20" s="14"/>
      <c r="B20" s="22"/>
      <c r="C20" s="18" t="s">
        <v>37</v>
      </c>
      <c r="D20" s="18"/>
      <c r="E20" s="12"/>
      <c r="F20" s="12"/>
      <c r="G20" s="12"/>
      <c r="H20" s="12"/>
      <c r="I20" s="12"/>
      <c r="J20" s="12"/>
      <c r="K20" s="133"/>
      <c r="L20" s="133"/>
      <c r="M20" s="19"/>
      <c r="N20" s="35"/>
    </row>
    <row r="21" spans="1:14" ht="15.75" customHeight="1">
      <c r="A21" s="14"/>
      <c r="B21" s="22"/>
      <c r="C21" s="132" t="s">
        <v>38</v>
      </c>
      <c r="D21" s="132"/>
      <c r="E21" s="132"/>
      <c r="F21" s="41" t="s">
        <v>27</v>
      </c>
      <c r="G21" s="41" t="s">
        <v>27</v>
      </c>
      <c r="H21" s="39" t="s">
        <v>32</v>
      </c>
      <c r="I21" s="40">
        <v>4</v>
      </c>
      <c r="J21" s="10" t="s">
        <v>3</v>
      </c>
      <c r="K21" s="131"/>
      <c r="L21" s="131"/>
      <c r="M21" s="19"/>
      <c r="N21" s="35"/>
    </row>
    <row r="22" spans="1:14" s="9" customFormat="1" ht="24" customHeight="1">
      <c r="A22" s="14"/>
      <c r="B22" s="22"/>
      <c r="C22" s="17" t="s">
        <v>39</v>
      </c>
      <c r="D22" s="17"/>
      <c r="E22" s="4"/>
      <c r="F22" s="12"/>
      <c r="G22" s="12"/>
      <c r="H22" s="4"/>
      <c r="I22" s="4"/>
      <c r="J22" s="4"/>
      <c r="K22" s="133"/>
      <c r="L22" s="133"/>
      <c r="M22" s="19"/>
      <c r="N22" s="35"/>
    </row>
    <row r="23" spans="1:14" ht="15.75" customHeight="1">
      <c r="A23" s="14"/>
      <c r="B23" s="22"/>
      <c r="C23" s="80" t="s">
        <v>40</v>
      </c>
      <c r="D23" s="42"/>
      <c r="E23" s="42"/>
      <c r="F23" s="42"/>
      <c r="G23" s="42"/>
      <c r="H23" s="42"/>
      <c r="I23" s="42"/>
      <c r="J23" s="42"/>
      <c r="K23" s="131"/>
      <c r="L23" s="131"/>
      <c r="M23" s="19"/>
      <c r="N23" s="35"/>
    </row>
    <row r="24" spans="1:14" s="9" customFormat="1" ht="17.25" customHeight="1">
      <c r="A24" s="14"/>
      <c r="B24" s="22"/>
      <c r="C24" s="146" t="s">
        <v>41</v>
      </c>
      <c r="D24" s="146"/>
      <c r="E24" s="146"/>
      <c r="F24" s="136" t="s">
        <v>42</v>
      </c>
      <c r="G24" s="136"/>
      <c r="H24" s="136"/>
      <c r="I24" s="136"/>
      <c r="J24" s="42"/>
      <c r="K24" s="131"/>
      <c r="L24" s="131"/>
      <c r="M24" s="19"/>
      <c r="N24" s="35"/>
    </row>
    <row r="25" spans="1:14" s="9" customFormat="1" ht="24" customHeight="1">
      <c r="A25" s="14"/>
      <c r="B25" s="22"/>
      <c r="C25" s="18" t="s">
        <v>43</v>
      </c>
      <c r="D25" s="18"/>
      <c r="E25" s="12"/>
      <c r="F25" s="12"/>
      <c r="G25" s="12"/>
      <c r="H25" s="12"/>
      <c r="I25" s="12"/>
      <c r="J25" s="12"/>
      <c r="K25" s="133"/>
      <c r="L25" s="133"/>
      <c r="M25" s="19"/>
      <c r="N25" s="35"/>
    </row>
    <row r="26" spans="1:14" ht="15.75" customHeight="1">
      <c r="A26" s="14"/>
      <c r="B26" s="22"/>
      <c r="C26" s="130" t="s">
        <v>44</v>
      </c>
      <c r="D26" s="130"/>
      <c r="E26" s="130"/>
      <c r="F26" s="41" t="s">
        <v>27</v>
      </c>
      <c r="G26" s="41" t="s">
        <v>27</v>
      </c>
      <c r="H26" s="39" t="s">
        <v>32</v>
      </c>
      <c r="I26" s="40">
        <v>4</v>
      </c>
      <c r="J26" s="10" t="s">
        <v>3</v>
      </c>
      <c r="K26" s="134"/>
      <c r="L26" s="134"/>
      <c r="M26" s="19"/>
      <c r="N26" s="35"/>
    </row>
    <row r="27" spans="1:14" s="9" customFormat="1" ht="24" customHeight="1">
      <c r="A27" s="14"/>
      <c r="B27" s="22"/>
      <c r="C27" s="18" t="s">
        <v>45</v>
      </c>
      <c r="D27" s="18"/>
      <c r="E27" s="12"/>
      <c r="F27" s="12"/>
      <c r="G27" s="12"/>
      <c r="H27" s="12"/>
      <c r="I27" s="12"/>
      <c r="J27" s="12"/>
      <c r="K27" s="133"/>
      <c r="L27" s="133"/>
      <c r="M27" s="19"/>
      <c r="N27" s="35"/>
    </row>
    <row r="28" spans="1:14" ht="18" customHeight="1">
      <c r="A28" s="14"/>
      <c r="B28" s="22"/>
      <c r="C28" s="124" t="s">
        <v>46</v>
      </c>
      <c r="D28" s="124"/>
      <c r="E28" s="124"/>
      <c r="F28" s="41" t="s">
        <v>27</v>
      </c>
      <c r="G28" s="41" t="s">
        <v>27</v>
      </c>
      <c r="H28" s="39" t="s">
        <v>32</v>
      </c>
      <c r="I28" s="40">
        <v>4</v>
      </c>
      <c r="J28" s="10" t="s">
        <v>3</v>
      </c>
      <c r="K28" s="134"/>
      <c r="L28" s="134"/>
      <c r="M28" s="19"/>
      <c r="N28" s="35"/>
    </row>
    <row r="29" spans="1:14" ht="15.75" customHeight="1">
      <c r="A29" s="14"/>
      <c r="B29" s="22"/>
      <c r="C29" s="137" t="s">
        <v>47</v>
      </c>
      <c r="D29" s="138"/>
      <c r="E29" s="138"/>
      <c r="F29" s="41" t="s">
        <v>27</v>
      </c>
      <c r="G29" s="41" t="s">
        <v>27</v>
      </c>
      <c r="H29" s="39" t="s">
        <v>32</v>
      </c>
      <c r="I29" s="40">
        <v>4</v>
      </c>
      <c r="J29" s="10" t="s">
        <v>3</v>
      </c>
      <c r="K29" s="134"/>
      <c r="L29" s="134"/>
      <c r="M29" s="19"/>
      <c r="N29" s="35"/>
    </row>
    <row r="30" spans="1:14" ht="6.75" customHeight="1">
      <c r="A30" s="14"/>
      <c r="B30" s="22"/>
      <c r="C30" s="22"/>
      <c r="D30" s="22"/>
      <c r="E30" s="22"/>
      <c r="F30" s="22"/>
      <c r="G30" s="22"/>
      <c r="H30" s="22"/>
      <c r="I30" s="22"/>
      <c r="J30" s="22"/>
      <c r="K30" s="22"/>
      <c r="L30" s="22"/>
      <c r="M30" s="22"/>
      <c r="N30" s="35"/>
    </row>
    <row r="31" spans="1:14" ht="36" customHeight="1">
      <c r="A31" s="14"/>
      <c r="B31" s="47"/>
      <c r="C31" s="78" t="s">
        <v>48</v>
      </c>
      <c r="D31" s="46"/>
      <c r="E31" s="47"/>
      <c r="F31" s="47"/>
      <c r="G31" s="47"/>
      <c r="H31" s="47"/>
      <c r="I31" s="47"/>
      <c r="J31" s="47"/>
      <c r="K31" s="47"/>
      <c r="L31" s="47"/>
      <c r="M31" s="47"/>
      <c r="N31" s="35"/>
    </row>
    <row r="32" spans="1:14" ht="18.600000000000001" customHeight="1">
      <c r="A32" s="14"/>
      <c r="B32" s="52"/>
      <c r="C32" s="109" t="s">
        <v>49</v>
      </c>
      <c r="D32" s="110"/>
      <c r="E32" s="52"/>
      <c r="F32" s="52"/>
      <c r="G32" s="52"/>
      <c r="H32" s="52"/>
      <c r="I32" s="52"/>
      <c r="J32" s="52"/>
      <c r="K32" s="52"/>
      <c r="L32" s="52"/>
      <c r="M32" s="52"/>
      <c r="N32" s="35"/>
    </row>
    <row r="33" spans="1:14" ht="15" customHeight="1">
      <c r="A33" s="14"/>
      <c r="B33" s="52"/>
      <c r="C33" s="124" t="s">
        <v>50</v>
      </c>
      <c r="D33" s="125"/>
      <c r="E33" s="125"/>
      <c r="F33" s="43" t="s">
        <v>27</v>
      </c>
      <c r="G33" s="44" t="s">
        <v>27</v>
      </c>
      <c r="H33" s="44" t="s">
        <v>32</v>
      </c>
      <c r="I33" s="45">
        <v>2</v>
      </c>
      <c r="J33" s="45" t="s">
        <v>3</v>
      </c>
      <c r="K33" s="126"/>
      <c r="L33" s="126"/>
      <c r="M33" s="53"/>
      <c r="N33" s="35"/>
    </row>
    <row r="34" spans="1:14">
      <c r="A34" s="14"/>
      <c r="B34" s="52"/>
      <c r="C34" s="122" t="s">
        <v>51</v>
      </c>
      <c r="D34" s="122"/>
      <c r="E34" s="122"/>
      <c r="F34" s="43" t="s">
        <v>27</v>
      </c>
      <c r="G34" s="44" t="s">
        <v>27</v>
      </c>
      <c r="H34" s="44" t="s">
        <v>32</v>
      </c>
      <c r="I34" s="45">
        <v>4</v>
      </c>
      <c r="J34" s="45" t="s">
        <v>3</v>
      </c>
      <c r="K34" s="123"/>
      <c r="L34" s="123"/>
      <c r="M34" s="53"/>
      <c r="N34" s="35"/>
    </row>
    <row r="35" spans="1:14">
      <c r="A35" s="14"/>
      <c r="B35" s="52"/>
      <c r="C35" s="122" t="s">
        <v>52</v>
      </c>
      <c r="D35" s="122"/>
      <c r="E35" s="122"/>
      <c r="F35" s="43" t="s">
        <v>27</v>
      </c>
      <c r="G35" s="44" t="s">
        <v>27</v>
      </c>
      <c r="H35" s="44" t="s">
        <v>32</v>
      </c>
      <c r="I35" s="45">
        <v>4</v>
      </c>
      <c r="J35" s="45" t="s">
        <v>3</v>
      </c>
      <c r="K35" s="123"/>
      <c r="L35" s="123"/>
      <c r="M35" s="53"/>
      <c r="N35" s="35"/>
    </row>
    <row r="36" spans="1:14" ht="15" customHeight="1">
      <c r="A36" s="14"/>
      <c r="B36" s="52"/>
      <c r="C36" s="122" t="s">
        <v>53</v>
      </c>
      <c r="D36" s="122"/>
      <c r="E36" s="122"/>
      <c r="F36" s="43" t="s">
        <v>27</v>
      </c>
      <c r="G36" s="44" t="s">
        <v>27</v>
      </c>
      <c r="H36" s="44" t="s">
        <v>32</v>
      </c>
      <c r="I36" s="45">
        <v>4</v>
      </c>
      <c r="J36" s="45" t="s">
        <v>3</v>
      </c>
      <c r="K36" s="123"/>
      <c r="L36" s="123"/>
      <c r="M36" s="53"/>
      <c r="N36" s="35"/>
    </row>
    <row r="37" spans="1:14" ht="15" customHeight="1">
      <c r="A37" s="14"/>
      <c r="B37" s="52"/>
      <c r="C37" s="121" t="s">
        <v>54</v>
      </c>
      <c r="D37" s="122"/>
      <c r="E37" s="122"/>
      <c r="F37" s="43" t="s">
        <v>27</v>
      </c>
      <c r="G37" s="44" t="s">
        <v>27</v>
      </c>
      <c r="H37" s="44" t="s">
        <v>32</v>
      </c>
      <c r="I37" s="45">
        <v>4</v>
      </c>
      <c r="J37" s="45" t="s">
        <v>3</v>
      </c>
      <c r="K37" s="123"/>
      <c r="L37" s="123"/>
      <c r="M37" s="53"/>
      <c r="N37" s="35"/>
    </row>
    <row r="38" spans="1:14" ht="15" customHeight="1">
      <c r="A38" s="14"/>
      <c r="B38" s="52"/>
      <c r="C38" s="121" t="s">
        <v>55</v>
      </c>
      <c r="D38" s="122"/>
      <c r="E38" s="122"/>
      <c r="F38" s="43" t="s">
        <v>27</v>
      </c>
      <c r="G38" s="44" t="s">
        <v>27</v>
      </c>
      <c r="H38" s="44" t="s">
        <v>32</v>
      </c>
      <c r="I38" s="45">
        <v>4</v>
      </c>
      <c r="J38" s="45" t="s">
        <v>3</v>
      </c>
      <c r="K38" s="123"/>
      <c r="L38" s="123"/>
      <c r="M38" s="53"/>
      <c r="N38" s="35"/>
    </row>
    <row r="39" spans="1:14" ht="15" customHeight="1">
      <c r="A39" s="14"/>
      <c r="B39" s="52"/>
      <c r="C39" s="121" t="s">
        <v>56</v>
      </c>
      <c r="D39" s="122"/>
      <c r="E39" s="122"/>
      <c r="F39" s="43" t="s">
        <v>27</v>
      </c>
      <c r="G39" s="44" t="s">
        <v>27</v>
      </c>
      <c r="H39" s="44" t="s">
        <v>32</v>
      </c>
      <c r="I39" s="45">
        <v>4</v>
      </c>
      <c r="J39" s="45" t="s">
        <v>3</v>
      </c>
      <c r="K39" s="123"/>
      <c r="L39" s="123"/>
      <c r="M39" s="53"/>
      <c r="N39" s="35"/>
    </row>
    <row r="40" spans="1:14" ht="30" customHeight="1">
      <c r="A40" s="14"/>
      <c r="B40" s="52"/>
      <c r="C40" s="121" t="s">
        <v>57</v>
      </c>
      <c r="D40" s="122"/>
      <c r="E40" s="122"/>
      <c r="F40" s="43" t="s">
        <v>27</v>
      </c>
      <c r="G40" s="44" t="s">
        <v>27</v>
      </c>
      <c r="H40" s="44" t="s">
        <v>32</v>
      </c>
      <c r="I40" s="45">
        <v>4</v>
      </c>
      <c r="J40" s="45" t="s">
        <v>3</v>
      </c>
      <c r="K40" s="123"/>
      <c r="L40" s="123"/>
      <c r="M40" s="53"/>
      <c r="N40" s="35"/>
    </row>
    <row r="41" spans="1:14" ht="30" customHeight="1">
      <c r="A41" s="14"/>
      <c r="B41" s="52"/>
      <c r="C41" s="121" t="s">
        <v>58</v>
      </c>
      <c r="D41" s="122"/>
      <c r="E41" s="122"/>
      <c r="F41" s="43" t="s">
        <v>27</v>
      </c>
      <c r="G41" s="44" t="s">
        <v>27</v>
      </c>
      <c r="H41" s="44" t="s">
        <v>32</v>
      </c>
      <c r="I41" s="45">
        <v>4</v>
      </c>
      <c r="J41" s="45" t="s">
        <v>3</v>
      </c>
      <c r="K41" s="123"/>
      <c r="L41" s="123"/>
      <c r="M41" s="53"/>
      <c r="N41" s="35"/>
    </row>
    <row r="42" spans="1:14" ht="15" customHeight="1">
      <c r="A42" s="14"/>
      <c r="B42" s="52"/>
      <c r="C42" s="121" t="s">
        <v>59</v>
      </c>
      <c r="D42" s="122"/>
      <c r="E42" s="122"/>
      <c r="F42" s="43" t="s">
        <v>27</v>
      </c>
      <c r="G42" s="44" t="s">
        <v>27</v>
      </c>
      <c r="H42" s="44" t="s">
        <v>32</v>
      </c>
      <c r="I42" s="45">
        <v>4</v>
      </c>
      <c r="J42" s="45" t="s">
        <v>3</v>
      </c>
      <c r="K42" s="123"/>
      <c r="L42" s="123"/>
      <c r="M42" s="53"/>
      <c r="N42" s="35"/>
    </row>
    <row r="43" spans="1:14" ht="15" customHeight="1">
      <c r="A43" s="14"/>
      <c r="B43" s="52"/>
      <c r="C43" s="121" t="s">
        <v>60</v>
      </c>
      <c r="D43" s="122"/>
      <c r="E43" s="122"/>
      <c r="F43" s="43" t="s">
        <v>27</v>
      </c>
      <c r="G43" s="44" t="s">
        <v>27</v>
      </c>
      <c r="H43" s="44" t="s">
        <v>32</v>
      </c>
      <c r="I43" s="45">
        <v>4</v>
      </c>
      <c r="J43" s="45" t="s">
        <v>3</v>
      </c>
      <c r="K43" s="123"/>
      <c r="L43" s="123"/>
      <c r="M43" s="53"/>
      <c r="N43" s="35"/>
    </row>
    <row r="44" spans="1:14" ht="15" customHeight="1">
      <c r="A44" s="14"/>
      <c r="B44" s="52"/>
      <c r="C44" s="128" t="s">
        <v>61</v>
      </c>
      <c r="D44" s="129"/>
      <c r="E44" s="129"/>
      <c r="F44" s="43" t="s">
        <v>27</v>
      </c>
      <c r="G44" s="44" t="s">
        <v>27</v>
      </c>
      <c r="H44" s="44" t="s">
        <v>32</v>
      </c>
      <c r="I44" s="45">
        <v>4</v>
      </c>
      <c r="J44" s="45" t="s">
        <v>3</v>
      </c>
      <c r="K44" s="123"/>
      <c r="L44" s="123"/>
      <c r="M44" s="53"/>
      <c r="N44" s="35"/>
    </row>
    <row r="45" spans="1:14" ht="15" customHeight="1">
      <c r="A45" s="14"/>
      <c r="B45" s="52"/>
      <c r="C45" s="121" t="s">
        <v>62</v>
      </c>
      <c r="D45" s="122"/>
      <c r="E45" s="122"/>
      <c r="F45" s="43" t="s">
        <v>27</v>
      </c>
      <c r="G45" s="44" t="s">
        <v>27</v>
      </c>
      <c r="H45" s="44" t="s">
        <v>32</v>
      </c>
      <c r="I45" s="45">
        <v>4</v>
      </c>
      <c r="J45" s="45" t="s">
        <v>3</v>
      </c>
      <c r="K45" s="123"/>
      <c r="L45" s="123"/>
      <c r="M45" s="53"/>
      <c r="N45" s="35"/>
    </row>
    <row r="46" spans="1:14" ht="15" customHeight="1">
      <c r="A46" s="14"/>
      <c r="B46" s="52"/>
      <c r="C46" s="121" t="s">
        <v>63</v>
      </c>
      <c r="D46" s="122"/>
      <c r="E46" s="122"/>
      <c r="F46" s="43" t="s">
        <v>27</v>
      </c>
      <c r="G46" s="44" t="s">
        <v>27</v>
      </c>
      <c r="H46" s="44" t="s">
        <v>32</v>
      </c>
      <c r="I46" s="45">
        <v>4</v>
      </c>
      <c r="J46" s="45" t="s">
        <v>3</v>
      </c>
      <c r="K46" s="123"/>
      <c r="L46" s="123"/>
      <c r="M46" s="53"/>
      <c r="N46" s="35"/>
    </row>
    <row r="47" spans="1:14" ht="15" customHeight="1">
      <c r="A47" s="14"/>
      <c r="B47" s="52"/>
      <c r="C47" s="121" t="s">
        <v>64</v>
      </c>
      <c r="D47" s="122"/>
      <c r="E47" s="122"/>
      <c r="F47" s="43" t="s">
        <v>27</v>
      </c>
      <c r="G47" s="44" t="s">
        <v>27</v>
      </c>
      <c r="H47" s="44" t="s">
        <v>32</v>
      </c>
      <c r="I47" s="45">
        <v>2</v>
      </c>
      <c r="J47" s="45" t="s">
        <v>3</v>
      </c>
      <c r="K47" s="123"/>
      <c r="L47" s="123"/>
      <c r="M47" s="53"/>
      <c r="N47" s="35"/>
    </row>
    <row r="48" spans="1:14" ht="15" customHeight="1">
      <c r="A48" s="14"/>
      <c r="B48" s="52"/>
      <c r="C48" s="128" t="s">
        <v>65</v>
      </c>
      <c r="D48" s="129"/>
      <c r="E48" s="129"/>
      <c r="F48" s="43" t="s">
        <v>27</v>
      </c>
      <c r="G48" s="44" t="s">
        <v>27</v>
      </c>
      <c r="H48" s="44" t="s">
        <v>32</v>
      </c>
      <c r="I48" s="45">
        <f>IF(C48="BA4004: Sustainable Asset Management - 2 credits (junior)",2,4)</f>
        <v>4</v>
      </c>
      <c r="J48" s="45" t="s">
        <v>3</v>
      </c>
      <c r="K48" s="123"/>
      <c r="L48" s="123"/>
      <c r="M48" s="53"/>
      <c r="N48" s="35"/>
    </row>
    <row r="49" spans="1:14" ht="9" customHeight="1">
      <c r="A49" s="14"/>
      <c r="B49" s="52"/>
      <c r="C49" s="52"/>
      <c r="D49" s="52"/>
      <c r="E49" s="52"/>
      <c r="F49" s="52"/>
      <c r="G49" s="52"/>
      <c r="H49" s="52"/>
      <c r="I49" s="52"/>
      <c r="J49" s="52"/>
      <c r="K49" s="52"/>
      <c r="L49" s="52"/>
      <c r="M49" s="52"/>
      <c r="N49" s="35"/>
    </row>
    <row r="50" spans="1:14" ht="32.25" customHeight="1">
      <c r="A50" s="14"/>
      <c r="B50" s="49"/>
      <c r="C50" s="48" t="s">
        <v>66</v>
      </c>
      <c r="D50" s="48"/>
      <c r="E50" s="49"/>
      <c r="F50" s="50"/>
      <c r="G50" s="50"/>
      <c r="H50" s="49"/>
      <c r="I50" s="49"/>
      <c r="J50" s="49"/>
      <c r="K50" s="127"/>
      <c r="L50" s="127"/>
      <c r="M50" s="51"/>
      <c r="N50" s="35"/>
    </row>
    <row r="51" spans="1:14" ht="13.5" customHeight="1">
      <c r="A51" s="14"/>
      <c r="B51" s="54"/>
      <c r="C51" s="120" t="s">
        <v>67</v>
      </c>
      <c r="D51" s="120"/>
      <c r="E51" s="120"/>
      <c r="F51" s="57" t="s">
        <v>27</v>
      </c>
      <c r="G51" s="58" t="s">
        <v>27</v>
      </c>
      <c r="H51" s="58" t="s">
        <v>32</v>
      </c>
      <c r="I51" s="59">
        <v>4</v>
      </c>
      <c r="J51" s="59" t="s">
        <v>3</v>
      </c>
      <c r="K51" s="119"/>
      <c r="L51" s="119"/>
      <c r="M51" s="56"/>
      <c r="N51" s="35"/>
    </row>
    <row r="52" spans="1:14" ht="14.25" customHeight="1">
      <c r="A52" s="14"/>
      <c r="B52" s="54"/>
      <c r="C52" s="120" t="s">
        <v>67</v>
      </c>
      <c r="D52" s="120"/>
      <c r="E52" s="120"/>
      <c r="F52" s="57" t="s">
        <v>27</v>
      </c>
      <c r="G52" s="58" t="s">
        <v>27</v>
      </c>
      <c r="H52" s="58" t="s">
        <v>32</v>
      </c>
      <c r="I52" s="59">
        <v>4</v>
      </c>
      <c r="J52" s="59" t="s">
        <v>3</v>
      </c>
      <c r="K52" s="119"/>
      <c r="L52" s="119"/>
      <c r="M52" s="56"/>
      <c r="N52" s="35"/>
    </row>
    <row r="53" spans="1:14" ht="14.25" customHeight="1">
      <c r="A53" s="14"/>
      <c r="B53" s="54"/>
      <c r="C53" s="120" t="s">
        <v>67</v>
      </c>
      <c r="D53" s="120"/>
      <c r="E53" s="120"/>
      <c r="F53" s="57" t="s">
        <v>27</v>
      </c>
      <c r="G53" s="58" t="s">
        <v>27</v>
      </c>
      <c r="H53" s="58" t="s">
        <v>32</v>
      </c>
      <c r="I53" s="59">
        <v>4</v>
      </c>
      <c r="J53" s="59" t="s">
        <v>3</v>
      </c>
      <c r="K53" s="119"/>
      <c r="L53" s="119"/>
      <c r="M53" s="56"/>
      <c r="N53" s="35"/>
    </row>
    <row r="54" spans="1:14" ht="14.25" customHeight="1">
      <c r="A54" s="14"/>
      <c r="B54" s="54"/>
      <c r="C54" s="120" t="s">
        <v>67</v>
      </c>
      <c r="D54" s="120"/>
      <c r="E54" s="120"/>
      <c r="F54" s="57" t="s">
        <v>27</v>
      </c>
      <c r="G54" s="58" t="s">
        <v>27</v>
      </c>
      <c r="H54" s="58" t="s">
        <v>32</v>
      </c>
      <c r="I54" s="59">
        <v>4</v>
      </c>
      <c r="J54" s="59" t="s">
        <v>3</v>
      </c>
      <c r="K54" s="119"/>
      <c r="L54" s="119"/>
      <c r="M54" s="56"/>
      <c r="N54" s="35"/>
    </row>
    <row r="55" spans="1:14" ht="14.25" customHeight="1">
      <c r="A55" s="14"/>
      <c r="B55" s="54"/>
      <c r="C55" s="120" t="s">
        <v>67</v>
      </c>
      <c r="D55" s="120"/>
      <c r="E55" s="120"/>
      <c r="F55" s="57" t="s">
        <v>27</v>
      </c>
      <c r="G55" s="58" t="s">
        <v>27</v>
      </c>
      <c r="H55" s="58" t="s">
        <v>32</v>
      </c>
      <c r="I55" s="59">
        <v>4</v>
      </c>
      <c r="J55" s="59" t="s">
        <v>3</v>
      </c>
      <c r="K55" s="119"/>
      <c r="L55" s="119"/>
      <c r="M55" s="56"/>
      <c r="N55" s="35"/>
    </row>
    <row r="56" spans="1:14" ht="14.25" customHeight="1">
      <c r="A56" s="14"/>
      <c r="B56" s="54"/>
      <c r="C56" s="120" t="s">
        <v>67</v>
      </c>
      <c r="D56" s="120"/>
      <c r="E56" s="120"/>
      <c r="F56" s="57" t="s">
        <v>27</v>
      </c>
      <c r="G56" s="58" t="s">
        <v>27</v>
      </c>
      <c r="H56" s="58" t="s">
        <v>32</v>
      </c>
      <c r="I56" s="59">
        <v>4</v>
      </c>
      <c r="J56" s="59" t="s">
        <v>3</v>
      </c>
      <c r="K56" s="119"/>
      <c r="L56" s="119"/>
      <c r="M56" s="56"/>
      <c r="N56" s="35"/>
    </row>
    <row r="57" spans="1:14" ht="14.25" customHeight="1">
      <c r="A57" s="14"/>
      <c r="B57" s="54"/>
      <c r="C57" s="120" t="s">
        <v>67</v>
      </c>
      <c r="D57" s="120"/>
      <c r="E57" s="120"/>
      <c r="F57" s="57" t="s">
        <v>27</v>
      </c>
      <c r="G57" s="58" t="s">
        <v>27</v>
      </c>
      <c r="H57" s="58" t="s">
        <v>32</v>
      </c>
      <c r="I57" s="59">
        <v>4</v>
      </c>
      <c r="J57" s="59" t="s">
        <v>3</v>
      </c>
      <c r="K57" s="119"/>
      <c r="L57" s="119"/>
      <c r="M57" s="56"/>
      <c r="N57" s="35"/>
    </row>
    <row r="58" spans="1:14" ht="13.5" customHeight="1">
      <c r="A58" s="14"/>
      <c r="B58" s="54"/>
      <c r="C58" s="120"/>
      <c r="D58" s="120"/>
      <c r="E58" s="120"/>
      <c r="F58" s="57" t="s">
        <v>27</v>
      </c>
      <c r="G58" s="58" t="s">
        <v>27</v>
      </c>
      <c r="H58" s="58" t="s">
        <v>32</v>
      </c>
      <c r="I58" s="59"/>
      <c r="J58" s="59" t="s">
        <v>3</v>
      </c>
      <c r="K58" s="119"/>
      <c r="L58" s="119"/>
      <c r="M58" s="56"/>
      <c r="N58" s="35"/>
    </row>
    <row r="59" spans="1:14" ht="14.25" customHeight="1">
      <c r="A59" s="14"/>
      <c r="B59" s="54"/>
      <c r="C59" s="120"/>
      <c r="D59" s="120"/>
      <c r="E59" s="120"/>
      <c r="F59" s="57" t="s">
        <v>27</v>
      </c>
      <c r="G59" s="58" t="s">
        <v>27</v>
      </c>
      <c r="H59" s="58" t="s">
        <v>32</v>
      </c>
      <c r="I59" s="59"/>
      <c r="J59" s="59" t="s">
        <v>3</v>
      </c>
      <c r="K59" s="119"/>
      <c r="L59" s="119"/>
      <c r="M59" s="56"/>
      <c r="N59" s="35"/>
    </row>
    <row r="60" spans="1:14" ht="14.25" customHeight="1">
      <c r="A60" s="14"/>
      <c r="B60" s="54"/>
      <c r="C60" s="120"/>
      <c r="D60" s="120"/>
      <c r="E60" s="120"/>
      <c r="F60" s="57" t="s">
        <v>27</v>
      </c>
      <c r="G60" s="58" t="s">
        <v>27</v>
      </c>
      <c r="H60" s="58" t="s">
        <v>32</v>
      </c>
      <c r="I60" s="59"/>
      <c r="J60" s="59" t="s">
        <v>3</v>
      </c>
      <c r="K60" s="119"/>
      <c r="L60" s="119"/>
      <c r="M60" s="56"/>
      <c r="N60" s="35"/>
    </row>
    <row r="61" spans="1:14" ht="13.5" customHeight="1">
      <c r="A61" s="14"/>
      <c r="B61" s="54"/>
      <c r="C61" s="120"/>
      <c r="D61" s="120"/>
      <c r="E61" s="120"/>
      <c r="F61" s="57" t="s">
        <v>27</v>
      </c>
      <c r="G61" s="58" t="s">
        <v>27</v>
      </c>
      <c r="H61" s="58" t="s">
        <v>32</v>
      </c>
      <c r="I61" s="59"/>
      <c r="J61" s="59" t="s">
        <v>3</v>
      </c>
      <c r="K61" s="119"/>
      <c r="L61" s="119"/>
      <c r="M61" s="56"/>
      <c r="N61" s="35"/>
    </row>
    <row r="62" spans="1:14" ht="14.25" customHeight="1">
      <c r="A62" s="14"/>
      <c r="B62" s="54"/>
      <c r="C62" s="120"/>
      <c r="D62" s="120"/>
      <c r="E62" s="120"/>
      <c r="F62" s="57" t="s">
        <v>27</v>
      </c>
      <c r="G62" s="58" t="s">
        <v>27</v>
      </c>
      <c r="H62" s="58" t="s">
        <v>32</v>
      </c>
      <c r="I62" s="59"/>
      <c r="J62" s="59" t="s">
        <v>3</v>
      </c>
      <c r="K62" s="119"/>
      <c r="L62" s="119"/>
      <c r="M62" s="56"/>
      <c r="N62" s="35"/>
    </row>
    <row r="63" spans="1:14" ht="14.25" customHeight="1">
      <c r="A63" s="14"/>
      <c r="B63" s="54"/>
      <c r="C63" s="120"/>
      <c r="D63" s="120"/>
      <c r="E63" s="120"/>
      <c r="F63" s="57" t="s">
        <v>27</v>
      </c>
      <c r="G63" s="58" t="s">
        <v>27</v>
      </c>
      <c r="H63" s="58" t="s">
        <v>32</v>
      </c>
      <c r="I63" s="59"/>
      <c r="J63" s="59" t="s">
        <v>3</v>
      </c>
      <c r="K63" s="119"/>
      <c r="L63" s="119"/>
      <c r="M63" s="56"/>
      <c r="N63" s="35"/>
    </row>
    <row r="64" spans="1:14" ht="14.25" customHeight="1">
      <c r="A64" s="14"/>
      <c r="B64" s="54"/>
      <c r="C64" s="120"/>
      <c r="D64" s="120"/>
      <c r="E64" s="120"/>
      <c r="F64" s="57" t="s">
        <v>27</v>
      </c>
      <c r="G64" s="58" t="s">
        <v>27</v>
      </c>
      <c r="H64" s="58" t="s">
        <v>32</v>
      </c>
      <c r="I64" s="59"/>
      <c r="J64" s="59" t="s">
        <v>3</v>
      </c>
      <c r="K64" s="119"/>
      <c r="L64" s="119"/>
      <c r="M64" s="56"/>
      <c r="N64" s="35"/>
    </row>
    <row r="65" spans="1:14" ht="14.25" customHeight="1">
      <c r="A65" s="14"/>
      <c r="B65" s="54"/>
      <c r="C65" s="120"/>
      <c r="D65" s="120"/>
      <c r="E65" s="120"/>
      <c r="F65" s="57" t="s">
        <v>27</v>
      </c>
      <c r="G65" s="58" t="s">
        <v>27</v>
      </c>
      <c r="H65" s="58" t="s">
        <v>32</v>
      </c>
      <c r="I65" s="59"/>
      <c r="J65" s="59" t="s">
        <v>3</v>
      </c>
      <c r="K65" s="119"/>
      <c r="L65" s="119"/>
      <c r="M65" s="56"/>
      <c r="N65" s="35"/>
    </row>
    <row r="66" spans="1:14" ht="14.25" customHeight="1">
      <c r="A66" s="14"/>
      <c r="B66" s="54"/>
      <c r="C66" s="120"/>
      <c r="D66" s="120"/>
      <c r="E66" s="120"/>
      <c r="F66" s="57" t="s">
        <v>27</v>
      </c>
      <c r="G66" s="58" t="s">
        <v>27</v>
      </c>
      <c r="H66" s="58" t="s">
        <v>32</v>
      </c>
      <c r="I66" s="59"/>
      <c r="J66" s="59" t="s">
        <v>3</v>
      </c>
      <c r="K66" s="119"/>
      <c r="L66" s="119"/>
      <c r="M66" s="56"/>
      <c r="N66" s="35"/>
    </row>
    <row r="67" spans="1:14" ht="14.25" customHeight="1">
      <c r="A67" s="14"/>
      <c r="B67" s="54"/>
      <c r="C67" s="120"/>
      <c r="D67" s="120"/>
      <c r="E67" s="120"/>
      <c r="F67" s="57" t="s">
        <v>27</v>
      </c>
      <c r="G67" s="58" t="s">
        <v>27</v>
      </c>
      <c r="H67" s="58" t="s">
        <v>32</v>
      </c>
      <c r="I67" s="59"/>
      <c r="J67" s="59" t="s">
        <v>3</v>
      </c>
      <c r="K67" s="119"/>
      <c r="L67" s="119"/>
      <c r="M67" s="56"/>
      <c r="N67" s="35"/>
    </row>
    <row r="68" spans="1:14" ht="7.5" customHeight="1">
      <c r="A68" s="14"/>
      <c r="B68" s="54"/>
      <c r="C68" s="54"/>
      <c r="D68" s="54"/>
      <c r="E68" s="54"/>
      <c r="F68" s="54"/>
      <c r="G68" s="54"/>
      <c r="H68" s="54"/>
      <c r="I68" s="54"/>
      <c r="J68" s="54"/>
      <c r="K68" s="54"/>
      <c r="L68" s="54"/>
      <c r="M68" s="56"/>
      <c r="N68" s="35"/>
    </row>
    <row r="69" spans="1:14" ht="24.75" customHeight="1">
      <c r="A69" s="14"/>
      <c r="B69" s="64"/>
      <c r="C69" s="64" t="s">
        <v>68</v>
      </c>
      <c r="D69" s="64"/>
      <c r="E69" s="64"/>
      <c r="F69" s="65"/>
      <c r="G69" s="64"/>
      <c r="H69" s="64"/>
      <c r="I69" s="64"/>
      <c r="J69" s="64"/>
      <c r="K69" s="142" t="s">
        <v>69</v>
      </c>
      <c r="L69" s="142"/>
      <c r="M69" s="64"/>
      <c r="N69" s="35"/>
    </row>
    <row r="70" spans="1:14">
      <c r="A70" s="14"/>
      <c r="B70" s="55"/>
      <c r="C70" s="143" t="s">
        <v>70</v>
      </c>
      <c r="D70" s="143"/>
      <c r="E70" s="143"/>
      <c r="F70" s="60" t="s">
        <v>71</v>
      </c>
      <c r="G70" s="38"/>
      <c r="H70" s="61"/>
      <c r="I70" s="61"/>
      <c r="J70" s="62"/>
      <c r="K70" s="144"/>
      <c r="L70" s="144"/>
      <c r="M70" s="55"/>
      <c r="N70" s="35"/>
    </row>
    <row r="71" spans="1:14">
      <c r="A71" s="14"/>
      <c r="B71" s="55"/>
      <c r="C71" s="125" t="s">
        <v>72</v>
      </c>
      <c r="D71" s="125"/>
      <c r="E71" s="125"/>
      <c r="F71" s="60" t="s">
        <v>73</v>
      </c>
      <c r="G71" s="38"/>
      <c r="H71" s="61"/>
      <c r="I71" s="61"/>
      <c r="J71" s="62"/>
      <c r="K71" s="144"/>
      <c r="L71" s="144"/>
      <c r="M71" s="55"/>
      <c r="N71" s="35"/>
    </row>
    <row r="72" spans="1:14" ht="8.25" customHeight="1">
      <c r="A72" s="14"/>
      <c r="B72" s="55"/>
      <c r="C72" s="55"/>
      <c r="D72" s="55"/>
      <c r="E72" s="55"/>
      <c r="F72" s="55"/>
      <c r="G72" s="55"/>
      <c r="H72" s="55"/>
      <c r="I72" s="55"/>
      <c r="J72" s="55"/>
      <c r="K72" s="55"/>
      <c r="L72" s="55"/>
      <c r="M72" s="55"/>
      <c r="N72" s="35"/>
    </row>
    <row r="73" spans="1:14" ht="8.25" customHeight="1">
      <c r="A73" s="14"/>
      <c r="B73" s="14"/>
      <c r="C73" s="14"/>
      <c r="D73" s="14"/>
      <c r="E73" s="14"/>
      <c r="F73" s="14"/>
      <c r="G73" s="14"/>
      <c r="H73" s="14"/>
      <c r="I73" s="14"/>
      <c r="J73" s="14"/>
      <c r="K73" s="14"/>
      <c r="L73" s="14"/>
      <c r="M73" s="14"/>
      <c r="N73" s="35"/>
    </row>
    <row r="74" spans="1:14" ht="27.75" customHeight="1">
      <c r="A74" s="14"/>
      <c r="B74" s="33"/>
      <c r="C74" s="63" t="s">
        <v>74</v>
      </c>
      <c r="D74" s="63"/>
      <c r="E74" s="63"/>
      <c r="F74" s="63"/>
      <c r="G74" s="63"/>
      <c r="H74" s="63"/>
      <c r="I74" s="63"/>
      <c r="J74" s="63"/>
      <c r="K74" s="63"/>
      <c r="L74" s="63"/>
      <c r="M74" s="33"/>
      <c r="N74" s="35"/>
    </row>
    <row r="75" spans="1:14">
      <c r="A75" s="14"/>
      <c r="B75" s="33"/>
      <c r="C75" s="141"/>
      <c r="D75" s="141"/>
      <c r="E75" s="141"/>
      <c r="F75" s="141"/>
      <c r="G75" s="141"/>
      <c r="H75" s="141"/>
      <c r="I75" s="141"/>
      <c r="J75" s="141"/>
      <c r="K75" s="141"/>
      <c r="L75" s="141"/>
      <c r="M75" s="33"/>
      <c r="N75" s="35"/>
    </row>
    <row r="76" spans="1:14">
      <c r="A76" s="14"/>
      <c r="B76" s="33"/>
      <c r="C76" s="141"/>
      <c r="D76" s="141"/>
      <c r="E76" s="141"/>
      <c r="F76" s="141"/>
      <c r="G76" s="141"/>
      <c r="H76" s="141"/>
      <c r="I76" s="141"/>
      <c r="J76" s="141"/>
      <c r="K76" s="141"/>
      <c r="L76" s="141"/>
      <c r="M76" s="33"/>
      <c r="N76" s="35"/>
    </row>
    <row r="77" spans="1:14">
      <c r="A77" s="14"/>
      <c r="B77" s="33"/>
      <c r="C77" s="141"/>
      <c r="D77" s="141"/>
      <c r="E77" s="141"/>
      <c r="F77" s="141"/>
      <c r="G77" s="141"/>
      <c r="H77" s="141"/>
      <c r="I77" s="141"/>
      <c r="J77" s="141"/>
      <c r="K77" s="141"/>
      <c r="L77" s="141"/>
      <c r="M77" s="33"/>
      <c r="N77" s="35"/>
    </row>
    <row r="78" spans="1:14">
      <c r="A78" s="14"/>
      <c r="B78" s="33"/>
      <c r="C78" s="141"/>
      <c r="D78" s="141"/>
      <c r="E78" s="141"/>
      <c r="F78" s="141"/>
      <c r="G78" s="141"/>
      <c r="H78" s="141"/>
      <c r="I78" s="141"/>
      <c r="J78" s="141"/>
      <c r="K78" s="141"/>
      <c r="L78" s="141"/>
      <c r="M78" s="33"/>
      <c r="N78" s="35"/>
    </row>
    <row r="79" spans="1:14">
      <c r="A79" s="14"/>
      <c r="B79" s="33"/>
      <c r="C79" s="141"/>
      <c r="D79" s="141"/>
      <c r="E79" s="141"/>
      <c r="F79" s="141"/>
      <c r="G79" s="141"/>
      <c r="H79" s="141"/>
      <c r="I79" s="141"/>
      <c r="J79" s="141"/>
      <c r="K79" s="141"/>
      <c r="L79" s="141"/>
      <c r="M79" s="33"/>
      <c r="N79" s="35"/>
    </row>
    <row r="80" spans="1:14">
      <c r="A80" s="14"/>
      <c r="B80" s="33"/>
      <c r="C80" s="141"/>
      <c r="D80" s="141"/>
      <c r="E80" s="141"/>
      <c r="F80" s="141"/>
      <c r="G80" s="141"/>
      <c r="H80" s="141"/>
      <c r="I80" s="141"/>
      <c r="J80" s="141"/>
      <c r="K80" s="141"/>
      <c r="L80" s="141"/>
      <c r="M80" s="33"/>
      <c r="N80" s="35"/>
    </row>
    <row r="81" spans="1:14" ht="16.5" customHeight="1">
      <c r="A81" s="14"/>
      <c r="B81" s="33"/>
      <c r="C81" s="141"/>
      <c r="D81" s="141"/>
      <c r="E81" s="141"/>
      <c r="F81" s="141"/>
      <c r="G81" s="141"/>
      <c r="H81" s="141"/>
      <c r="I81" s="141"/>
      <c r="J81" s="141"/>
      <c r="K81" s="141"/>
      <c r="L81" s="141"/>
      <c r="M81" s="33"/>
      <c r="N81" s="35"/>
    </row>
    <row r="82" spans="1:14" ht="18.75" customHeight="1">
      <c r="A82" s="14"/>
      <c r="B82" s="33"/>
      <c r="C82" s="140" t="s">
        <v>75</v>
      </c>
      <c r="D82" s="140"/>
      <c r="E82" s="140"/>
      <c r="F82" s="140"/>
      <c r="G82" s="140"/>
      <c r="H82" s="140"/>
      <c r="I82" s="140"/>
      <c r="J82" s="140"/>
      <c r="K82" s="140"/>
      <c r="L82" s="140"/>
      <c r="M82" s="34"/>
      <c r="N82" s="35"/>
    </row>
    <row r="83" spans="1:14" ht="26.25" customHeight="1">
      <c r="A83" s="14"/>
      <c r="B83" s="35"/>
      <c r="C83" s="14"/>
      <c r="D83" s="14"/>
      <c r="E83" s="14"/>
      <c r="F83" s="14"/>
      <c r="G83" s="14"/>
      <c r="H83" s="14"/>
      <c r="I83" s="15"/>
      <c r="J83" s="15"/>
      <c r="K83" s="139"/>
      <c r="L83" s="139"/>
      <c r="M83" s="35"/>
      <c r="N83" s="35"/>
    </row>
  </sheetData>
  <sheetProtection formatCells="0" formatColumns="0" formatRows="0" insertRows="0" insertHyperlinks="0"/>
  <protectedRanges>
    <protectedRange sqref="D4:D6 F4:H6" name="Student info"/>
    <protectedRange sqref="C11:L14 C16:L16 C18:L19 K26:L26 C28:L29 K21:L21 C24:L24 K23:L23 G33:G48 G51:G67" name="GLACC"/>
    <protectedRange sqref="C33:E39 H33:L48 C41:E48" name="Major"/>
    <protectedRange sqref="H51:XFD67 A51:F67" name="Electives and Minor"/>
    <protectedRange sqref="C70:L71" name="Submissions"/>
    <protectedRange sqref="C75" name="Advising Note"/>
    <protectedRange sqref="O7:O31 O33:O83" name="Student Notes"/>
    <protectedRange sqref="C26:J26" name="GLACC_1"/>
    <protectedRange sqref="C23:J23" name="GLACC_4"/>
    <protectedRange sqref="C21:J21" name="GLACC_3"/>
    <protectedRange sqref="C40:E40" name="Major_1"/>
    <protectedRange sqref="O32" name="Student Notes_1"/>
  </protectedRanges>
  <mergeCells count="118">
    <mergeCell ref="O1:O6"/>
    <mergeCell ref="C24:E24"/>
    <mergeCell ref="K23:L23"/>
    <mergeCell ref="K24:L24"/>
    <mergeCell ref="D1:F3"/>
    <mergeCell ref="G1:G3"/>
    <mergeCell ref="H1:H3"/>
    <mergeCell ref="F4:H4"/>
    <mergeCell ref="F5:H5"/>
    <mergeCell ref="F6:H6"/>
    <mergeCell ref="K14:L14"/>
    <mergeCell ref="K16:L16"/>
    <mergeCell ref="L3:L4"/>
    <mergeCell ref="C14:E14"/>
    <mergeCell ref="C11:E11"/>
    <mergeCell ref="C12:E12"/>
    <mergeCell ref="C1:C3"/>
    <mergeCell ref="J1:K1"/>
    <mergeCell ref="K10:L10"/>
    <mergeCell ref="K12:L12"/>
    <mergeCell ref="K7:L7"/>
    <mergeCell ref="K11:L11"/>
    <mergeCell ref="K13:L13"/>
    <mergeCell ref="K17:L17"/>
    <mergeCell ref="K83:L83"/>
    <mergeCell ref="K40:L40"/>
    <mergeCell ref="C82:L82"/>
    <mergeCell ref="K65:L65"/>
    <mergeCell ref="C66:E66"/>
    <mergeCell ref="K66:L66"/>
    <mergeCell ref="C67:E67"/>
    <mergeCell ref="C62:E62"/>
    <mergeCell ref="C75:L81"/>
    <mergeCell ref="K69:L69"/>
    <mergeCell ref="C45:E45"/>
    <mergeCell ref="K45:L45"/>
    <mergeCell ref="C41:E41"/>
    <mergeCell ref="K41:L41"/>
    <mergeCell ref="C42:E42"/>
    <mergeCell ref="K42:L42"/>
    <mergeCell ref="K67:L67"/>
    <mergeCell ref="C65:E65"/>
    <mergeCell ref="C64:E64"/>
    <mergeCell ref="K64:L64"/>
    <mergeCell ref="C70:E70"/>
    <mergeCell ref="C71:E71"/>
    <mergeCell ref="K70:L70"/>
    <mergeCell ref="K71:L71"/>
    <mergeCell ref="C26:E26"/>
    <mergeCell ref="K21:L21"/>
    <mergeCell ref="C13:E13"/>
    <mergeCell ref="K22:L22"/>
    <mergeCell ref="K25:L25"/>
    <mergeCell ref="C16:E16"/>
    <mergeCell ref="C18:E18"/>
    <mergeCell ref="C37:E37"/>
    <mergeCell ref="K37:L37"/>
    <mergeCell ref="K18:L18"/>
    <mergeCell ref="K19:L19"/>
    <mergeCell ref="K20:L20"/>
    <mergeCell ref="K29:L29"/>
    <mergeCell ref="C28:E28"/>
    <mergeCell ref="K28:L28"/>
    <mergeCell ref="C19:E19"/>
    <mergeCell ref="K26:L26"/>
    <mergeCell ref="K27:L27"/>
    <mergeCell ref="F24:I24"/>
    <mergeCell ref="C29:E29"/>
    <mergeCell ref="C21:E21"/>
    <mergeCell ref="C35:E35"/>
    <mergeCell ref="K35:L35"/>
    <mergeCell ref="C36:E36"/>
    <mergeCell ref="K36:L36"/>
    <mergeCell ref="C33:E33"/>
    <mergeCell ref="K33:L33"/>
    <mergeCell ref="C34:E34"/>
    <mergeCell ref="K34:L34"/>
    <mergeCell ref="K62:L62"/>
    <mergeCell ref="C63:E63"/>
    <mergeCell ref="K63:L63"/>
    <mergeCell ref="K50:L50"/>
    <mergeCell ref="C61:E61"/>
    <mergeCell ref="C43:E43"/>
    <mergeCell ref="K43:L43"/>
    <mergeCell ref="C44:E44"/>
    <mergeCell ref="K44:L44"/>
    <mergeCell ref="C46:E46"/>
    <mergeCell ref="K46:L46"/>
    <mergeCell ref="C48:E48"/>
    <mergeCell ref="K48:L48"/>
    <mergeCell ref="K61:L61"/>
    <mergeCell ref="C47:E47"/>
    <mergeCell ref="K47:L47"/>
    <mergeCell ref="C51:E51"/>
    <mergeCell ref="K51:L51"/>
    <mergeCell ref="C52:E52"/>
    <mergeCell ref="K52:L52"/>
    <mergeCell ref="C53:E53"/>
    <mergeCell ref="K53:L53"/>
    <mergeCell ref="C38:E38"/>
    <mergeCell ref="K38:L38"/>
    <mergeCell ref="C39:E39"/>
    <mergeCell ref="K39:L39"/>
    <mergeCell ref="C40:E40"/>
    <mergeCell ref="C60:E60"/>
    <mergeCell ref="K60:L60"/>
    <mergeCell ref="C57:E57"/>
    <mergeCell ref="K57:L57"/>
    <mergeCell ref="C58:E58"/>
    <mergeCell ref="K58:L58"/>
    <mergeCell ref="C59:E59"/>
    <mergeCell ref="K59:L59"/>
    <mergeCell ref="C54:E54"/>
    <mergeCell ref="K54:L54"/>
    <mergeCell ref="C55:E55"/>
    <mergeCell ref="K55:L55"/>
    <mergeCell ref="C56:E56"/>
    <mergeCell ref="K56:L56"/>
  </mergeCells>
  <phoneticPr fontId="2" type="noConversion"/>
  <conditionalFormatting sqref="C11">
    <cfRule type="cellIs" dxfId="48" priority="143" operator="equal">
      <formula>"Course type CCI (FirstBridge)"</formula>
    </cfRule>
  </conditionalFormatting>
  <conditionalFormatting sqref="C11:C12">
    <cfRule type="cellIs" dxfId="47" priority="141" operator="equal">
      <formula>"Course type CCI (FirstBridge)"</formula>
    </cfRule>
  </conditionalFormatting>
  <conditionalFormatting sqref="C14">
    <cfRule type="cellIs" dxfId="46" priority="139" operator="equal">
      <formula>"Course type CCI: at least one course @ AUP (transfer students)"</formula>
    </cfRule>
  </conditionalFormatting>
  <conditionalFormatting sqref="C44">
    <cfRule type="cellIs" dxfId="45" priority="72" operator="equal">
      <formula>"BA/LW3075 or BA/LW3084"</formula>
    </cfRule>
  </conditionalFormatting>
  <conditionalFormatting sqref="C48">
    <cfRule type="cellIs" dxfId="44" priority="15" operator="equal">
      <formula>"Major Elective"</formula>
    </cfRule>
  </conditionalFormatting>
  <conditionalFormatting sqref="C13:D13">
    <cfRule type="cellIs" dxfId="43" priority="140" operator="equal">
      <formula>"Course type CCI"</formula>
    </cfRule>
  </conditionalFormatting>
  <conditionalFormatting sqref="C16:D16">
    <cfRule type="cellIs" dxfId="42" priority="138" operator="equal">
      <formula>"Course type CCX or completion of GPS Program"</formula>
    </cfRule>
  </conditionalFormatting>
  <conditionalFormatting sqref="C21:D21">
    <cfRule type="cellIs" dxfId="41" priority="16" operator="equal">
      <formula>"Course type CCD"</formula>
    </cfRule>
  </conditionalFormatting>
  <conditionalFormatting sqref="C23:D23">
    <cfRule type="cellIs" dxfId="40" priority="25" operator="equal">
      <formula>"Course type CCM"</formula>
    </cfRule>
  </conditionalFormatting>
  <conditionalFormatting sqref="C26:D26">
    <cfRule type="cellIs" dxfId="39" priority="64" operator="equal">
      <formula>"Any course coded CCS (must enroll in 4CR lecture AND associated 0CR lab)"</formula>
    </cfRule>
  </conditionalFormatting>
  <conditionalFormatting sqref="F11:H23">
    <cfRule type="containsText" dxfId="38" priority="17" operator="containsText" text="select">
      <formula>NOT(ISERROR(SEARCH("select",F11)))</formula>
    </cfRule>
  </conditionalFormatting>
  <conditionalFormatting sqref="F25:H29">
    <cfRule type="containsText" dxfId="37" priority="66" operator="containsText" text="select">
      <formula>NOT(ISERROR(SEARCH("select",F25)))</formula>
    </cfRule>
  </conditionalFormatting>
  <conditionalFormatting sqref="F31:H48">
    <cfRule type="containsText" dxfId="36" priority="2" operator="containsText" text="select">
      <formula>NOT(ISERROR(SEARCH("select",F31)))</formula>
    </cfRule>
  </conditionalFormatting>
  <conditionalFormatting sqref="F50:H71">
    <cfRule type="containsText" dxfId="35" priority="37" operator="containsText" text="select">
      <formula>NOT(ISERROR(SEARCH("select",F50)))</formula>
    </cfRule>
  </conditionalFormatting>
  <conditionalFormatting sqref="I83:J83">
    <cfRule type="containsText" dxfId="34" priority="148" operator="containsText" text="su">
      <formula>NOT(ISERROR(SEARCH("su",I83)))</formula>
    </cfRule>
    <cfRule type="containsText" dxfId="33" priority="149" operator="containsText" text="s2">
      <formula>NOT(ISERROR(SEARCH("s2",I83)))</formula>
    </cfRule>
    <cfRule type="containsText" dxfId="32" priority="150" operator="containsText" text="f">
      <formula>NOT(ISERROR(SEARCH("f",I83)))</formula>
    </cfRule>
  </conditionalFormatting>
  <conditionalFormatting sqref="J1:J22">
    <cfRule type="containsText" dxfId="31" priority="18" operator="containsText" text="waived">
      <formula>NOT(ISERROR(SEARCH("waived",J1)))</formula>
    </cfRule>
    <cfRule type="containsText" dxfId="30" priority="19" operator="containsText" text="transferred">
      <formula>NOT(ISERROR(SEARCH("transferred",J1)))</formula>
    </cfRule>
    <cfRule type="containsText" dxfId="29" priority="20" operator="containsText" text="progress">
      <formula>NOT(ISERROR(SEARCH("progress",J1)))</formula>
    </cfRule>
    <cfRule type="containsText" dxfId="28" priority="21" operator="containsText" text="Earned">
      <formula>NOT(ISERROR(SEARCH("Earned",J1)))</formula>
    </cfRule>
    <cfRule type="containsText" dxfId="27" priority="22" operator="containsText" text="Remaining">
      <formula>NOT(ISERROR(SEARCH("Remaining",J1)))</formula>
    </cfRule>
  </conditionalFormatting>
  <conditionalFormatting sqref="J21">
    <cfRule type="iconSet" priority="23">
      <iconSet iconSet="3Flags">
        <cfvo type="percent" val="0"/>
        <cfvo type="percent" val="33"/>
        <cfvo type="percent" val="67"/>
      </iconSet>
    </cfRule>
  </conditionalFormatting>
  <conditionalFormatting sqref="J25:J29">
    <cfRule type="containsText" dxfId="26" priority="65" operator="containsText" text="waived">
      <formula>NOT(ISERROR(SEARCH("waived",J25)))</formula>
    </cfRule>
    <cfRule type="containsText" dxfId="25" priority="67" operator="containsText" text="transferred">
      <formula>NOT(ISERROR(SEARCH("transferred",J25)))</formula>
    </cfRule>
    <cfRule type="containsText" dxfId="24" priority="68" operator="containsText" text="progress">
      <formula>NOT(ISERROR(SEARCH("progress",J25)))</formula>
    </cfRule>
    <cfRule type="containsText" dxfId="23" priority="69" operator="containsText" text="Earned">
      <formula>NOT(ISERROR(SEARCH("Earned",J25)))</formula>
    </cfRule>
    <cfRule type="containsText" dxfId="22" priority="70" operator="containsText" text="Remaining">
      <formula>NOT(ISERROR(SEARCH("Remaining",J25)))</formula>
    </cfRule>
  </conditionalFormatting>
  <conditionalFormatting sqref="J26">
    <cfRule type="iconSet" priority="71">
      <iconSet iconSet="3Flags">
        <cfvo type="percent" val="0"/>
        <cfvo type="percent" val="33"/>
        <cfvo type="percent" val="67"/>
      </iconSet>
    </cfRule>
  </conditionalFormatting>
  <conditionalFormatting sqref="J32">
    <cfRule type="iconSet" priority="14">
      <iconSet iconSet="3Flags">
        <cfvo type="percent" val="0"/>
        <cfvo type="percent" val="33"/>
        <cfvo type="percent" val="67"/>
      </iconSet>
    </cfRule>
  </conditionalFormatting>
  <conditionalFormatting sqref="J32:J48">
    <cfRule type="containsText" dxfId="21" priority="3" operator="containsText" text="waived">
      <formula>NOT(ISERROR(SEARCH("waived",J32)))</formula>
    </cfRule>
    <cfRule type="containsText" dxfId="20" priority="4" operator="containsText" text="transferred">
      <formula>NOT(ISERROR(SEARCH("transferred",J32)))</formula>
    </cfRule>
    <cfRule type="containsText" dxfId="19" priority="5" operator="containsText" text="progress">
      <formula>NOT(ISERROR(SEARCH("progress",J32)))</formula>
    </cfRule>
    <cfRule type="containsText" dxfId="18" priority="6" operator="containsText" text="Earned">
      <formula>NOT(ISERROR(SEARCH("Earned",J32)))</formula>
    </cfRule>
    <cfRule type="containsText" dxfId="17" priority="7" operator="containsText" text="Remaining">
      <formula>NOT(ISERROR(SEARCH("Remaining",J32)))</formula>
    </cfRule>
  </conditionalFormatting>
  <conditionalFormatting sqref="J69:J71 J83:J1048576">
    <cfRule type="containsText" dxfId="16" priority="112" operator="containsText" text="waived">
      <formula>NOT(ISERROR(SEARCH("waived",J69)))</formula>
    </cfRule>
    <cfRule type="containsText" dxfId="15" priority="130" operator="containsText" text="transferred">
      <formula>NOT(ISERROR(SEARCH("transferred",J69)))</formula>
    </cfRule>
    <cfRule type="containsText" dxfId="14" priority="131" operator="containsText" text="progress">
      <formula>NOT(ISERROR(SEARCH("progress",J69)))</formula>
    </cfRule>
    <cfRule type="containsText" dxfId="13" priority="132" operator="containsText" text="Earned">
      <formula>NOT(ISERROR(SEARCH("Earned",J69)))</formula>
    </cfRule>
    <cfRule type="containsText" dxfId="12" priority="133" operator="containsText" text="Remaining">
      <formula>NOT(ISERROR(SEARCH("Remaining",J69)))</formula>
    </cfRule>
  </conditionalFormatting>
  <conditionalFormatting sqref="J83:J1048576 J25 J69:J71 J1:J20 J27:J29 J22 J31 J50:J67 J33:J48">
    <cfRule type="iconSet" priority="134">
      <iconSet iconSet="3Flags">
        <cfvo type="percent" val="0"/>
        <cfvo type="percent" val="33"/>
        <cfvo type="percent" val="67"/>
      </iconSet>
    </cfRule>
  </conditionalFormatting>
  <conditionalFormatting sqref="J31:M31 J50:J67">
    <cfRule type="containsText" dxfId="11" priority="38" operator="containsText" text="waived">
      <formula>NOT(ISERROR(SEARCH("waived",J31)))</formula>
    </cfRule>
    <cfRule type="containsText" dxfId="10" priority="39" operator="containsText" text="transferred">
      <formula>NOT(ISERROR(SEARCH("transferred",J31)))</formula>
    </cfRule>
    <cfRule type="containsText" dxfId="9" priority="40" operator="containsText" text="progress">
      <formula>NOT(ISERROR(SEARCH("progress",J31)))</formula>
    </cfRule>
    <cfRule type="containsText" dxfId="8" priority="41" operator="containsText" text="Earned">
      <formula>NOT(ISERROR(SEARCH("Earned",J31)))</formula>
    </cfRule>
    <cfRule type="containsText" dxfId="7" priority="42" operator="containsText" text="Remaining">
      <formula>NOT(ISERROR(SEARCH("Remaining",J31)))</formula>
    </cfRule>
  </conditionalFormatting>
  <conditionalFormatting sqref="K3">
    <cfRule type="cellIs" dxfId="6" priority="113" operator="notEqual">
      <formula>16</formula>
    </cfRule>
  </conditionalFormatting>
  <conditionalFormatting sqref="K31:M31">
    <cfRule type="iconSet" priority="111">
      <iconSet iconSet="3Flags">
        <cfvo type="percent" val="0"/>
        <cfvo type="percent" val="33"/>
        <cfvo type="percent" val="67"/>
      </iconSet>
    </cfRule>
  </conditionalFormatting>
  <conditionalFormatting sqref="K32:M32">
    <cfRule type="containsText" dxfId="5" priority="8" operator="containsText" text="waived">
      <formula>NOT(ISERROR(SEARCH("waived",K32)))</formula>
    </cfRule>
    <cfRule type="containsText" dxfId="4" priority="9" operator="containsText" text="transferred">
      <formula>NOT(ISERROR(SEARCH("transferred",K32)))</formula>
    </cfRule>
    <cfRule type="containsText" dxfId="3" priority="10" operator="containsText" text="progress">
      <formula>NOT(ISERROR(SEARCH("progress",K32)))</formula>
    </cfRule>
    <cfRule type="containsText" dxfId="2" priority="11" operator="containsText" text="Earned">
      <formula>NOT(ISERROR(SEARCH("Earned",K32)))</formula>
    </cfRule>
    <cfRule type="containsText" dxfId="1" priority="12" operator="containsText" text="Remaining">
      <formula>NOT(ISERROR(SEARCH("Remaining",K32)))</formula>
    </cfRule>
    <cfRule type="iconSet" priority="13">
      <iconSet iconSet="3Flags">
        <cfvo type="percent" val="0"/>
        <cfvo type="percent" val="33"/>
        <cfvo type="percent" val="67"/>
      </iconSet>
    </cfRule>
  </conditionalFormatting>
  <conditionalFormatting sqref="I48">
    <cfRule type="cellIs" dxfId="0" priority="1" operator="equal">
      <formula>2</formula>
    </cfRule>
  </conditionalFormatting>
  <dataValidations xWindow="291" yWindow="772" count="13">
    <dataValidation allowBlank="1" showInputMessage="1" showErrorMessage="1" promptTitle="Course type CCI " prompt=" FirstBridge (if not a transfer student)" sqref="C12" xr:uid="{1007C199-73D8-483E-96AF-F887820EC829}"/>
    <dataValidation allowBlank="1" showInputMessage="1" showErrorMessage="1" promptTitle="Course type CCI" prompt=" " sqref="C13:D13" xr:uid="{5078B175-BF3C-4A14-85BB-CE05565FEA0D}"/>
    <dataValidation allowBlank="1" showInputMessage="1" showErrorMessage="1" promptTitle="Course type CCI" prompt="at least one course @ AUP (transfer students)" sqref="C14" xr:uid="{3BA3DF25-43BC-4AFC-B8AC-E36EAF699DD6}"/>
    <dataValidation allowBlank="1" showInputMessage="1" showErrorMessage="1" promptTitle="Course type CCD" prompt=" " sqref="C21:E21" xr:uid="{7996713D-2845-4C1E-95A4-5FE03B1FF916}"/>
    <dataValidation allowBlank="1" showInputMessage="1" showErrorMessage="1" promptTitle="Course type CCM" prompt=" " sqref="C23:D23" xr:uid="{2F13BF30-4E5A-44BA-AFE2-3A19C5DE84AB}"/>
    <dataValidation allowBlank="1" showInputMessage="1" showErrorMessage="1" promptTitle="Course type CCI " prompt=" FirstBridge (if not transfer a student)" sqref="C11" xr:uid="{773D59B3-B363-44B4-9B81-B83C55D927A7}"/>
    <dataValidation allowBlank="1" showInputMessage="1" showErrorMessage="1" promptTitle="Course type CCX" prompt="or completion of GPS Program" sqref="C16:D16" xr:uid="{FCB4514D-0174-46D7-BFD1-651B7B9863DE}"/>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I16" xr:uid="{DDEE8737-DB34-43BC-B0CF-BA46168C297C}"/>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C70" xr:uid="{00000000-0002-0000-0000-000010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C71:C73" xr:uid="{00000000-0002-0000-0000-000016000000}"/>
    <dataValidation allowBlank="1" showInputMessage="1" showErrorMessage="1" promptTitle="INSERT ROWS ABOVE" prompt="if double majoring or minoring" sqref="K50 C50:D50" xr:uid="{00000000-0002-0000-0000-000008000000}"/>
    <dataValidation type="list" allowBlank="1" showInputMessage="1" showErrorMessage="1" sqref="J11:J14 J16 J18:J19 J28:J30 J26 J21 J33:J49 J51:J68" xr:uid="{8348D9D9-0048-40A4-8160-A83E444B3DBF}">
      <formula1>"Waived,Remaining,In progress,Earned,Transferred,Overlap"</formula1>
    </dataValidation>
    <dataValidation allowBlank="1" showInputMessage="1" showErrorMessage="1" promptTitle="Any course coded CCS " prompt="(must enroll in 4CR lecture AND associated 0CR lab)" sqref="C26:D26" xr:uid="{679347D7-3838-463C-BE36-2086DFF47529}"/>
  </dataValidations>
  <hyperlinks>
    <hyperlink ref="C82" r:id="rId1" display="For the most up-to-date degree requirements, please see the academic catalog (https://catalog.aup.edu/). Should there be any discrepancies, the official degree requirements are those as listed in the academic catalog." xr:uid="{8C6D6078-8496-4D1B-9AD0-D04787B84C8A}"/>
  </hyperlinks>
  <printOptions gridLines="1"/>
  <pageMargins left="0.25" right="0.25" top="0.75" bottom="0.75" header="0.3" footer="0.3"/>
  <pageSetup paperSize="9" scale="62" orientation="portrait" r:id="rId2"/>
  <headerFooter alignWithMargins="0"/>
  <extLst>
    <ext xmlns:x14="http://schemas.microsoft.com/office/spreadsheetml/2009/9/main" uri="{CCE6A557-97BC-4b89-ADB6-D9C93CAAB3DF}">
      <x14:dataValidations xmlns:xm="http://schemas.microsoft.com/office/excel/2006/main" xWindow="291" yWindow="772" count="7">
        <x14:dataValidation type="list" allowBlank="1" showInputMessage="1" showErrorMessage="1" xr:uid="{00000000-0002-0000-0000-00001B000000}">
          <x14:formula1>
            <xm:f>Lists!$R$2:$R$20</xm:f>
          </x14:formula1>
          <xm:sqref>H16 H28:H30 H18:H19 H11:H14 H33:H49 H51:H68</xm:sqref>
        </x14:dataValidation>
        <x14:dataValidation type="list" allowBlank="1" showInputMessage="1" showErrorMessage="1" xr:uid="{3ACD85EB-36ED-4133-8C6D-E282DFC2852A}">
          <x14:formula1>
            <xm:f>Lists!$H$2:$H$38</xm:f>
          </x14:formula1>
          <xm:sqref>F68 G72:G73</xm:sqref>
        </x14:dataValidation>
        <x14:dataValidation type="list" allowBlank="1" showInputMessage="1" showErrorMessage="1" xr:uid="{3E78E1F1-A514-4478-A3A9-199D42FC3C57}">
          <x14:formula1>
            <xm:f>Lists!$N$2:$N$20</xm:f>
          </x14:formula1>
          <xm:sqref>F18:F19 F16 F11:F14 F28:F30 F33:F49 F51:F67</xm:sqref>
        </x14:dataValidation>
        <x14:dataValidation type="list" allowBlank="1" showInputMessage="1" showErrorMessage="1" xr:uid="{751C7017-6226-459F-B711-B6003B162D4E}">
          <x14:formula1>
            <xm:f>Lists!$J$2:$J$38</xm:f>
          </x14:formula1>
          <xm:sqref>G18:G19 G16 G11:G14 G28:G30 G70:G71 G33:G49 G51:G68</xm:sqref>
        </x14:dataValidation>
        <x14:dataValidation type="list" errorStyle="warning" allowBlank="1" showInputMessage="1" promptTitle="Select one option from the list" xr:uid="{70807EEE-7F03-4DFE-90EE-21D4B3B6E8F9}">
          <x14:formula1>
            <xm:f>Lists!$G$1:$G$8</xm:f>
          </x14:formula1>
          <xm:sqref>F24:I24</xm:sqref>
        </x14:dataValidation>
        <x14:dataValidation type="list" allowBlank="1" showInputMessage="1" showErrorMessage="1" xr:uid="{CCFEB322-8869-4EDA-B448-5B010CC1AECC}">
          <x14:formula1>
            <xm:f>Lists!$A$2:$A$3</xm:f>
          </x14:formula1>
          <xm:sqref>C44:E44</xm:sqref>
        </x14:dataValidation>
        <x14:dataValidation type="list" allowBlank="1" showInputMessage="1" showErrorMessage="1" xr:uid="{E969E3F0-4943-4111-A689-E21260C92B21}">
          <x14:formula1>
            <xm:f>Lists!$A$8:$A$18</xm:f>
          </x14:formula1>
          <xm:sqref>C48:E48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48927-DB34-4AAE-90A1-5680F4B0864F}">
  <dimension ref="A1:A105"/>
  <sheetViews>
    <sheetView topLeftCell="A7" workbookViewId="0">
      <selection activeCell="A11" sqref="A11"/>
    </sheetView>
  </sheetViews>
  <sheetFormatPr defaultColWidth="9.28515625" defaultRowHeight="13.15"/>
  <cols>
    <col min="1" max="1" width="169.28515625" customWidth="1"/>
  </cols>
  <sheetData>
    <row r="1" spans="1:1" ht="21">
      <c r="A1" s="102" t="s">
        <v>76</v>
      </c>
    </row>
    <row r="2" spans="1:1">
      <c r="A2" s="103"/>
    </row>
    <row r="3" spans="1:1" ht="35.25">
      <c r="A3" s="117" t="s">
        <v>77</v>
      </c>
    </row>
    <row r="4" spans="1:1">
      <c r="A4" s="103"/>
    </row>
    <row r="5" spans="1:1" ht="26.45">
      <c r="A5" s="103" t="s">
        <v>78</v>
      </c>
    </row>
    <row r="6" spans="1:1">
      <c r="A6" s="103"/>
    </row>
    <row r="7" spans="1:1" ht="46.5">
      <c r="A7" s="104" t="s">
        <v>79</v>
      </c>
    </row>
    <row r="8" spans="1:1">
      <c r="A8" s="103"/>
    </row>
    <row r="9" spans="1:1" ht="13.9">
      <c r="A9" s="105" t="s">
        <v>80</v>
      </c>
    </row>
    <row r="10" spans="1:1">
      <c r="A10" s="106" t="s">
        <v>81</v>
      </c>
    </row>
    <row r="11" spans="1:1" ht="12.75">
      <c r="A11" s="118" t="s">
        <v>82</v>
      </c>
    </row>
    <row r="12" spans="1:1">
      <c r="A12" s="101" t="s">
        <v>83</v>
      </c>
    </row>
    <row r="13" spans="1:1">
      <c r="A13" s="101" t="s">
        <v>84</v>
      </c>
    </row>
    <row r="14" spans="1:1">
      <c r="A14" s="101" t="s">
        <v>85</v>
      </c>
    </row>
    <row r="15" spans="1:1">
      <c r="A15" s="101" t="s">
        <v>86</v>
      </c>
    </row>
    <row r="16" spans="1:1" ht="12.75">
      <c r="A16" s="101" t="s">
        <v>87</v>
      </c>
    </row>
    <row r="17" spans="1:1" ht="12.75">
      <c r="A17" s="107"/>
    </row>
    <row r="18" spans="1:1" ht="12.75">
      <c r="A18" s="106" t="s">
        <v>88</v>
      </c>
    </row>
    <row r="19" spans="1:1" ht="12.75">
      <c r="A19" s="101" t="s">
        <v>89</v>
      </c>
    </row>
    <row r="20" spans="1:1" ht="12.75">
      <c r="A20" s="101" t="s">
        <v>90</v>
      </c>
    </row>
    <row r="21" spans="1:1" ht="12.75">
      <c r="A21" s="101"/>
    </row>
    <row r="22" spans="1:1" ht="12.75">
      <c r="A22" s="107"/>
    </row>
    <row r="23" spans="1:1" ht="12.75">
      <c r="A23" s="108" t="s">
        <v>91</v>
      </c>
    </row>
    <row r="24" spans="1:1" ht="12.75">
      <c r="A24" s="104" t="s">
        <v>92</v>
      </c>
    </row>
    <row r="25" spans="1:1" ht="12.75">
      <c r="A25" s="104" t="s">
        <v>93</v>
      </c>
    </row>
    <row r="26" spans="1:1" ht="12.75">
      <c r="A26" s="107"/>
    </row>
    <row r="27" spans="1:1" ht="23.25">
      <c r="A27" s="115" t="s">
        <v>94</v>
      </c>
    </row>
    <row r="28" spans="1:1" ht="12.75">
      <c r="A28" s="107"/>
    </row>
    <row r="29" spans="1:1" ht="12.75">
      <c r="A29" s="107"/>
    </row>
    <row r="30" spans="1:1" ht="12.75">
      <c r="A30" s="107"/>
    </row>
    <row r="31" spans="1:1" ht="12.75">
      <c r="A31" s="107"/>
    </row>
    <row r="32" spans="1:1" ht="12.75">
      <c r="A32" s="107"/>
    </row>
    <row r="33" spans="1:1" ht="12.75">
      <c r="A33" s="107"/>
    </row>
    <row r="34" spans="1:1" ht="12.75">
      <c r="A34" s="107"/>
    </row>
    <row r="35" spans="1:1" ht="12.75">
      <c r="A35" s="107"/>
    </row>
    <row r="36" spans="1:1" ht="12.75">
      <c r="A36" s="107"/>
    </row>
    <row r="37" spans="1:1" ht="12.75">
      <c r="A37" s="107"/>
    </row>
    <row r="38" spans="1:1" ht="12.75">
      <c r="A38" s="107"/>
    </row>
    <row r="39" spans="1:1" ht="12.75">
      <c r="A39" s="107"/>
    </row>
    <row r="40" spans="1:1" ht="12.75">
      <c r="A40" s="107"/>
    </row>
    <row r="41" spans="1:1" ht="12.75">
      <c r="A41" s="107"/>
    </row>
    <row r="42" spans="1:1" ht="12.75">
      <c r="A42" s="107"/>
    </row>
    <row r="43" spans="1:1" ht="12.75">
      <c r="A43" s="107"/>
    </row>
    <row r="44" spans="1:1" ht="12.75">
      <c r="A44" s="107"/>
    </row>
    <row r="45" spans="1:1" ht="12.75">
      <c r="A45" s="107"/>
    </row>
    <row r="46" spans="1:1" ht="12.75">
      <c r="A46" s="107"/>
    </row>
    <row r="47" spans="1:1" ht="12.75">
      <c r="A47" s="107"/>
    </row>
    <row r="48" spans="1:1" ht="12.75">
      <c r="A48" s="107"/>
    </row>
    <row r="49" spans="1:1" ht="12.75">
      <c r="A49" s="107"/>
    </row>
    <row r="50" spans="1:1" ht="12.75">
      <c r="A50" s="107"/>
    </row>
    <row r="51" spans="1:1" ht="12.75">
      <c r="A51" s="107"/>
    </row>
    <row r="52" spans="1:1" ht="12.75">
      <c r="A52" s="107"/>
    </row>
    <row r="53" spans="1:1" ht="12.75">
      <c r="A53" s="107"/>
    </row>
    <row r="54" spans="1:1" ht="12.75">
      <c r="A54" s="107"/>
    </row>
    <row r="55" spans="1:1" ht="12.75">
      <c r="A55" s="114"/>
    </row>
    <row r="56" spans="1:1" ht="12.75"/>
    <row r="57" spans="1:1" ht="19.5">
      <c r="A57" s="81" t="s">
        <v>95</v>
      </c>
    </row>
    <row r="58" spans="1:1" ht="12.75">
      <c r="A58" s="82"/>
    </row>
    <row r="59" spans="1:1" ht="12.75">
      <c r="A59" s="83" t="s">
        <v>96</v>
      </c>
    </row>
    <row r="60" spans="1:1" ht="12.75">
      <c r="A60" s="84"/>
    </row>
    <row r="61" spans="1:1" ht="185.25">
      <c r="A61" s="113" t="s">
        <v>97</v>
      </c>
    </row>
    <row r="62" spans="1:1" ht="12.75">
      <c r="A62" s="113" t="s">
        <v>98</v>
      </c>
    </row>
    <row r="63" spans="1:1" ht="12.75">
      <c r="A63" s="84"/>
    </row>
    <row r="64" spans="1:1" ht="12.75">
      <c r="A64" s="85" t="s">
        <v>99</v>
      </c>
    </row>
    <row r="65" spans="1:1" ht="12.75">
      <c r="A65" s="85"/>
    </row>
    <row r="66" spans="1:1" ht="12.75">
      <c r="A66" s="111" t="s">
        <v>100</v>
      </c>
    </row>
    <row r="67" spans="1:1" ht="12.75">
      <c r="A67" s="86"/>
    </row>
    <row r="68" spans="1:1" ht="12.75">
      <c r="A68" s="87"/>
    </row>
    <row r="69" spans="1:1" ht="12.75">
      <c r="A69" s="88"/>
    </row>
    <row r="70" spans="1:1" ht="12.75">
      <c r="A70" s="89" t="s">
        <v>101</v>
      </c>
    </row>
    <row r="71" spans="1:1" ht="12.75">
      <c r="A71" s="90"/>
    </row>
    <row r="72" spans="1:1" ht="12.75">
      <c r="A72" s="91" t="s">
        <v>102</v>
      </c>
    </row>
    <row r="73" spans="1:1" ht="12.75">
      <c r="A73" s="90"/>
    </row>
    <row r="74" spans="1:1" ht="81">
      <c r="A74" s="92" t="s">
        <v>103</v>
      </c>
    </row>
    <row r="75" spans="1:1" ht="12.75">
      <c r="A75" s="87"/>
    </row>
    <row r="76" spans="1:1" ht="12.75">
      <c r="A76" s="88"/>
    </row>
    <row r="77" spans="1:1" ht="12.75">
      <c r="A77" s="93" t="s">
        <v>104</v>
      </c>
    </row>
    <row r="78" spans="1:1" ht="12.75">
      <c r="A78" s="94"/>
    </row>
    <row r="79" spans="1:1" ht="23.25">
      <c r="A79" s="95" t="s">
        <v>105</v>
      </c>
    </row>
    <row r="80" spans="1:1" ht="12.75">
      <c r="A80" s="94"/>
    </row>
    <row r="81" spans="1:1" ht="35.25">
      <c r="A81" s="95" t="s">
        <v>106</v>
      </c>
    </row>
    <row r="82" spans="1:1" ht="12.75">
      <c r="A82" s="95"/>
    </row>
    <row r="83" spans="1:1" ht="12.75">
      <c r="A83" s="95" t="s">
        <v>107</v>
      </c>
    </row>
    <row r="84" spans="1:1" ht="12.75">
      <c r="A84" s="94"/>
    </row>
    <row r="85" spans="1:1" ht="23.25">
      <c r="A85" s="95" t="s">
        <v>108</v>
      </c>
    </row>
    <row r="86" spans="1:1" ht="12.75">
      <c r="A86" s="94"/>
    </row>
    <row r="87" spans="1:1" ht="46.5">
      <c r="A87" s="95" t="s">
        <v>109</v>
      </c>
    </row>
    <row r="88" spans="1:1" ht="12.75">
      <c r="A88" s="94"/>
    </row>
    <row r="89" spans="1:1" ht="46.5">
      <c r="A89" s="112" t="s">
        <v>110</v>
      </c>
    </row>
    <row r="91" spans="1:1" ht="12.75"/>
    <row r="92" spans="1:1" ht="12.75">
      <c r="A92" s="96" t="s">
        <v>111</v>
      </c>
    </row>
    <row r="93" spans="1:1" ht="12.75">
      <c r="A93" s="97" t="s">
        <v>112</v>
      </c>
    </row>
    <row r="94" spans="1:1" ht="23.25">
      <c r="A94" s="98" t="s">
        <v>113</v>
      </c>
    </row>
    <row r="95" spans="1:1" ht="12.75">
      <c r="A95" s="97" t="s">
        <v>114</v>
      </c>
    </row>
    <row r="96" spans="1:1" ht="12.75">
      <c r="A96" s="99" t="s">
        <v>115</v>
      </c>
    </row>
    <row r="97" spans="1:1" ht="12.75">
      <c r="A97" s="97" t="s">
        <v>116</v>
      </c>
    </row>
    <row r="98" spans="1:1" ht="12.75">
      <c r="A98" s="100" t="s">
        <v>117</v>
      </c>
    </row>
    <row r="99" spans="1:1" ht="12.75">
      <c r="A99" s="97" t="s">
        <v>118</v>
      </c>
    </row>
    <row r="100" spans="1:1" ht="23.25">
      <c r="A100" s="99" t="s">
        <v>119</v>
      </c>
    </row>
    <row r="101" spans="1:1" ht="12.75">
      <c r="A101" s="97" t="s">
        <v>120</v>
      </c>
    </row>
    <row r="102" spans="1:1" ht="23.25">
      <c r="A102" s="99" t="s">
        <v>121</v>
      </c>
    </row>
    <row r="103" spans="1:1" ht="12.75">
      <c r="A103" s="97" t="s">
        <v>122</v>
      </c>
    </row>
    <row r="104" spans="1:1" ht="23.25">
      <c r="A104" s="99" t="s">
        <v>123</v>
      </c>
    </row>
    <row r="105" spans="1:1" ht="12.75">
      <c r="A105" s="100" t="s">
        <v>124</v>
      </c>
    </row>
  </sheetData>
  <pageMargins left="0.7" right="0.7" top="0.75" bottom="0.75" header="0.3" footer="0.3"/>
  <pageSetup paperSize="9" orientation="portrait"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AA42"/>
  <sheetViews>
    <sheetView tabSelected="1" workbookViewId="0">
      <selection activeCell="A16" sqref="A16"/>
    </sheetView>
  </sheetViews>
  <sheetFormatPr defaultColWidth="9.140625" defaultRowHeight="13.15"/>
  <cols>
    <col min="7" max="7" width="20.42578125" customWidth="1"/>
    <col min="11" max="11" width="2.5703125" customWidth="1"/>
    <col min="13" max="13" width="7.85546875" customWidth="1"/>
    <col min="14" max="14" width="10" customWidth="1"/>
    <col min="15" max="15" width="2" customWidth="1"/>
    <col min="17" max="17" width="1.7109375" customWidth="1"/>
    <col min="19" max="19" width="3.140625" customWidth="1"/>
    <col min="22" max="22" width="4.28515625" customWidth="1"/>
    <col min="23" max="23" width="10.28515625" bestFit="1" customWidth="1"/>
    <col min="24" max="24" width="12.85546875" bestFit="1" customWidth="1"/>
    <col min="25" max="25" width="5.140625" customWidth="1"/>
    <col min="26" max="26" width="8.5703125" bestFit="1" customWidth="1"/>
    <col min="27" max="27" width="10.7109375" bestFit="1" customWidth="1"/>
  </cols>
  <sheetData>
    <row r="1" spans="1:27" ht="12.75">
      <c r="A1" s="1" t="s">
        <v>125</v>
      </c>
      <c r="C1" s="1"/>
      <c r="G1" s="79" t="s">
        <v>126</v>
      </c>
      <c r="H1" s="160" t="s">
        <v>127</v>
      </c>
      <c r="I1" s="160"/>
      <c r="J1" s="160"/>
      <c r="K1" s="70"/>
      <c r="L1" s="160" t="s">
        <v>128</v>
      </c>
      <c r="M1" s="160"/>
      <c r="N1" s="160"/>
      <c r="O1" s="3"/>
      <c r="P1" s="2" t="s">
        <v>129</v>
      </c>
      <c r="R1" s="2" t="s">
        <v>130</v>
      </c>
      <c r="T1" s="2" t="s">
        <v>131</v>
      </c>
      <c r="U1" s="2" t="s">
        <v>132</v>
      </c>
      <c r="V1" s="3"/>
      <c r="W1" s="2" t="s">
        <v>133</v>
      </c>
      <c r="X1" s="2" t="s">
        <v>134</v>
      </c>
      <c r="Y1" s="3"/>
      <c r="Z1" s="2" t="s">
        <v>135</v>
      </c>
      <c r="AA1" s="2" t="s">
        <v>136</v>
      </c>
    </row>
    <row r="2" spans="1:27" ht="12.75">
      <c r="A2" s="1" t="s">
        <v>137</v>
      </c>
      <c r="C2" s="1"/>
      <c r="G2" t="s">
        <v>138</v>
      </c>
      <c r="H2" s="69" t="s">
        <v>139</v>
      </c>
      <c r="I2" s="77">
        <f>'Degree Planning Worksheet'!G1-7</f>
        <v>2019</v>
      </c>
      <c r="J2" s="67" t="str">
        <f>_xlfn.CONCAT($I$2+INT((ROW()-3)/3), " Fall")</f>
        <v>2018 Fall</v>
      </c>
      <c r="K2" s="68"/>
      <c r="L2" s="71" t="s">
        <v>139</v>
      </c>
      <c r="M2" s="77">
        <f>'Degree Planning Worksheet'!G1</f>
        <v>2026</v>
      </c>
      <c r="N2" s="67" t="str">
        <f>_xlfn.CONCAT($M$2+1+INT((ROW()-3)/3), " Fall")</f>
        <v>2026 Fall</v>
      </c>
      <c r="P2" s="1" t="s">
        <v>140</v>
      </c>
      <c r="R2" t="s">
        <v>141</v>
      </c>
      <c r="T2" s="67" t="str">
        <f t="shared" ref="T2:T8" si="0">_xlfn.CONCAT($M$2+1+(ROW()-3), " Fall")</f>
        <v>2026 Fall</v>
      </c>
      <c r="U2" s="67" t="str">
        <f t="shared" ref="U2:U8" si="1">_xlfn.CONCAT($M$2+1+(ROW()-3)+1, " Sp.")</f>
        <v>2027 Sp.</v>
      </c>
      <c r="V2" s="68"/>
      <c r="W2" s="67" t="str">
        <f>_xlfn.CONCAT($M$2+1+2*(ROW()-3)+1, " Fall.")</f>
        <v>2026 Fall.</v>
      </c>
      <c r="X2" s="67" t="str">
        <f>_xlfn.CONCAT($M$2+1+2*(ROW()-3)+3, " Sp.")</f>
        <v>2028 Sp.</v>
      </c>
      <c r="Y2" s="68"/>
      <c r="Z2" s="67" t="str">
        <f>_xlfn.CONCAT($M$2+1+2*(ROW()-3)+2, " Fall.")</f>
        <v>2027 Fall.</v>
      </c>
      <c r="AA2" s="67" t="str">
        <f>_xlfn.CONCAT($M$2+1+2*(ROW()-3)+2, " Sp.")</f>
        <v>2027 Sp.</v>
      </c>
    </row>
    <row r="3" spans="1:27" ht="12.75">
      <c r="A3" s="1" t="s">
        <v>142</v>
      </c>
      <c r="C3" s="1"/>
      <c r="G3" s="1" t="s">
        <v>143</v>
      </c>
      <c r="H3" s="1"/>
      <c r="I3" s="1"/>
      <c r="J3" s="67" t="str">
        <f>_xlfn.CONCAT($I$2+INT((ROW()-3)/3), " Sp.")</f>
        <v>2019 Sp.</v>
      </c>
      <c r="K3" s="68"/>
      <c r="L3" s="68"/>
      <c r="M3" s="1"/>
      <c r="N3" s="67" t="str">
        <f>_xlfn.CONCAT($M$2+1+INT((ROW()-3)/3), " Sp.")</f>
        <v>2027 Sp.</v>
      </c>
      <c r="P3" s="1" t="s">
        <v>144</v>
      </c>
      <c r="R3" t="s">
        <v>145</v>
      </c>
      <c r="T3" s="67" t="str">
        <f t="shared" si="0"/>
        <v>2027 Fall</v>
      </c>
      <c r="U3" s="67" t="str">
        <f t="shared" si="1"/>
        <v>2028 Sp.</v>
      </c>
      <c r="V3" s="68"/>
      <c r="W3" s="67" t="str">
        <f>_xlfn.CONCAT($M$2+1+2*(ROW()-3)+1, " Fall.")</f>
        <v>2028 Fall.</v>
      </c>
      <c r="X3" s="67" t="str">
        <f>_xlfn.CONCAT($M$2+1+2*(ROW()-3)+3, " Sp.")</f>
        <v>2030 Sp.</v>
      </c>
      <c r="Y3" s="68"/>
      <c r="Z3" s="67" t="str">
        <f>_xlfn.CONCAT($M$2+1+2*(ROW()-3)+2, " Fall.")</f>
        <v>2029 Fall.</v>
      </c>
      <c r="AA3" s="67" t="str">
        <f>_xlfn.CONCAT($M$2+1+2*(ROW()-3)+2, " Sp.")</f>
        <v>2029 Sp.</v>
      </c>
    </row>
    <row r="4" spans="1:27" ht="12.75">
      <c r="A4" s="1"/>
      <c r="C4" s="1"/>
      <c r="G4" s="1" t="s">
        <v>146</v>
      </c>
      <c r="H4" s="1"/>
      <c r="I4" s="1"/>
      <c r="J4" s="67" t="str">
        <f>_xlfn.CONCAT($I$2+INT((ROW()-3)/3), " Su.")</f>
        <v>2019 Su.</v>
      </c>
      <c r="K4" s="68"/>
      <c r="L4" s="68"/>
      <c r="M4" s="1"/>
      <c r="N4" s="67" t="str">
        <f>_xlfn.CONCAT($M$2+1+INT((ROW()-3)/3), " Su.")</f>
        <v>2027 Su.</v>
      </c>
      <c r="P4" s="1" t="s">
        <v>147</v>
      </c>
      <c r="R4" t="s">
        <v>148</v>
      </c>
      <c r="T4" s="67" t="str">
        <f t="shared" si="0"/>
        <v>2028 Fall</v>
      </c>
      <c r="U4" s="67" t="str">
        <f t="shared" si="1"/>
        <v>2029 Sp.</v>
      </c>
      <c r="V4" s="68"/>
      <c r="W4" s="67" t="str">
        <f>_xlfn.CONCAT($M$2+1+2*(ROW()-3)+1, " Fall.")</f>
        <v>2030 Fall.</v>
      </c>
      <c r="X4" s="67" t="str">
        <f>_xlfn.CONCAT($M$2+1+2*(ROW()-3)+3, " Sp.")</f>
        <v>2032 Sp.</v>
      </c>
      <c r="Y4" s="68"/>
      <c r="Z4" s="67" t="str">
        <f>_xlfn.CONCAT($M$2+1+2*(ROW()-3)+2, " Fall.")</f>
        <v>2031 Fall.</v>
      </c>
      <c r="AA4" s="67" t="str">
        <f>_xlfn.CONCAT($M$2+1+2*(ROW()-3)+2, " Sp.")</f>
        <v>2031 Sp.</v>
      </c>
    </row>
    <row r="5" spans="1:27" ht="12.75">
      <c r="C5" s="1"/>
      <c r="G5" s="1" t="s">
        <v>149</v>
      </c>
      <c r="H5" s="1"/>
      <c r="I5" s="1"/>
      <c r="J5" s="67" t="str">
        <f>_xlfn.CONCAT($I$2+INT((ROW()-3)/3), " Fall")</f>
        <v>2019 Fall</v>
      </c>
      <c r="K5" s="68"/>
      <c r="L5" s="68"/>
      <c r="M5" s="1"/>
      <c r="N5" s="67" t="str">
        <f>_xlfn.CONCAT($M$2+1+INT((ROW()-3)/3), " Fall")</f>
        <v>2027 Fall</v>
      </c>
      <c r="P5" s="1" t="s">
        <v>150</v>
      </c>
      <c r="R5" t="s">
        <v>151</v>
      </c>
      <c r="T5" s="67" t="str">
        <f t="shared" si="0"/>
        <v>2029 Fall</v>
      </c>
      <c r="U5" s="67" t="str">
        <f t="shared" si="1"/>
        <v>2030 Sp.</v>
      </c>
      <c r="V5" s="68"/>
      <c r="W5" s="67" t="str">
        <f>_xlfn.CONCAT($M$2+1+2*(ROW()-3)+1, " Fall.")</f>
        <v>2032 Fall.</v>
      </c>
      <c r="X5" s="67" t="str">
        <f>_xlfn.CONCAT($M$2+1+2*(ROW()-3)+3, " Sp.")</f>
        <v>2034 Sp.</v>
      </c>
      <c r="Y5" s="68"/>
      <c r="Z5" s="67" t="str">
        <f>_xlfn.CONCAT($M$2+1+2*(ROW()-3)+2, " Fall.")</f>
        <v>2033 Fall.</v>
      </c>
      <c r="AA5" s="67" t="str">
        <f>_xlfn.CONCAT($M$2+1+2*(ROW()-3)+2, " Sp.")</f>
        <v>2033 Sp.</v>
      </c>
    </row>
    <row r="6" spans="1:27" ht="12.75">
      <c r="G6" t="s">
        <v>152</v>
      </c>
      <c r="H6" s="1"/>
      <c r="I6" s="1"/>
      <c r="J6" s="67" t="str">
        <f>_xlfn.CONCAT($I$2+INT((ROW()-3)/3), " Sp.")</f>
        <v>2020 Sp.</v>
      </c>
      <c r="K6" s="68"/>
      <c r="L6" s="68"/>
      <c r="M6" s="1"/>
      <c r="N6" s="67" t="str">
        <f>_xlfn.CONCAT($M$2+1+INT((ROW()-3)/3), " Sp.")</f>
        <v>2028 Sp.</v>
      </c>
      <c r="P6" s="1"/>
      <c r="R6" t="s">
        <v>153</v>
      </c>
      <c r="T6" s="67" t="str">
        <f t="shared" si="0"/>
        <v>2030 Fall</v>
      </c>
      <c r="U6" s="67" t="str">
        <f t="shared" si="1"/>
        <v>2031 Sp.</v>
      </c>
      <c r="V6" s="68"/>
      <c r="W6" s="68"/>
      <c r="X6" s="68"/>
      <c r="Y6" s="68"/>
      <c r="Z6" s="68"/>
    </row>
    <row r="7" spans="1:27" ht="12.75">
      <c r="A7" s="1" t="s">
        <v>154</v>
      </c>
      <c r="G7" t="s">
        <v>155</v>
      </c>
      <c r="H7" s="1"/>
      <c r="I7" s="1"/>
      <c r="J7" s="67" t="str">
        <f>_xlfn.CONCAT($I$2+INT((ROW()-3)/3), " Su.")</f>
        <v>2020 Su.</v>
      </c>
      <c r="K7" s="68"/>
      <c r="L7" s="68"/>
      <c r="M7" s="1"/>
      <c r="N7" s="67" t="str">
        <f>_xlfn.CONCAT($M$2+1+INT((ROW()-3)/3), " Su.")</f>
        <v>2028 Su.</v>
      </c>
      <c r="R7" t="s">
        <v>156</v>
      </c>
      <c r="T7" s="67" t="str">
        <f t="shared" si="0"/>
        <v>2031 Fall</v>
      </c>
      <c r="U7" s="67" t="str">
        <f t="shared" si="1"/>
        <v>2032 Sp.</v>
      </c>
      <c r="V7" s="68"/>
      <c r="W7" s="68"/>
      <c r="X7" s="68"/>
      <c r="Y7" s="68"/>
      <c r="Z7" s="68"/>
    </row>
    <row r="8" spans="1:27" ht="12.75">
      <c r="A8" s="1" t="s">
        <v>157</v>
      </c>
      <c r="G8" t="s">
        <v>158</v>
      </c>
      <c r="H8" s="1"/>
      <c r="I8" s="1"/>
      <c r="J8" s="67" t="str">
        <f>_xlfn.CONCAT($I$2+INT((ROW()-3)/3), " Fall")</f>
        <v>2020 Fall</v>
      </c>
      <c r="K8" s="68"/>
      <c r="L8" s="68"/>
      <c r="M8" s="1"/>
      <c r="N8" s="67" t="str">
        <f>_xlfn.CONCAT($M$2+1+INT((ROW()-3)/3), " Fall")</f>
        <v>2028 Fall</v>
      </c>
      <c r="R8" t="s">
        <v>159</v>
      </c>
      <c r="T8" s="67" t="str">
        <f t="shared" si="0"/>
        <v>2032 Fall</v>
      </c>
      <c r="U8" s="67" t="str">
        <f t="shared" si="1"/>
        <v>2033 Sp.</v>
      </c>
      <c r="V8" s="68"/>
      <c r="W8" s="68"/>
      <c r="X8" s="68"/>
      <c r="Y8" s="68"/>
      <c r="Z8" s="68"/>
    </row>
    <row r="9" spans="1:27" ht="12.75">
      <c r="A9" s="1" t="s">
        <v>160</v>
      </c>
      <c r="G9" t="s">
        <v>161</v>
      </c>
      <c r="H9" s="1"/>
      <c r="I9" s="1"/>
      <c r="J9" s="67" t="str">
        <f>_xlfn.CONCAT($I$2+INT((ROW()-3)/3), " Sp.")</f>
        <v>2021 Sp.</v>
      </c>
      <c r="K9" s="68"/>
      <c r="L9" s="68"/>
      <c r="M9" s="1"/>
      <c r="N9" s="67" t="str">
        <f>_xlfn.CONCAT($M$2+1+INT((ROW()-3)/3), " Sp.")</f>
        <v>2029 Sp.</v>
      </c>
      <c r="R9" t="s">
        <v>162</v>
      </c>
      <c r="T9" s="68"/>
    </row>
    <row r="10" spans="1:27" ht="12.75">
      <c r="A10" s="1" t="s">
        <v>163</v>
      </c>
      <c r="H10" s="1"/>
      <c r="I10" s="1"/>
      <c r="J10" s="67" t="str">
        <f>_xlfn.CONCAT($I$2+INT((ROW()-3)/3), " Su.")</f>
        <v>2021 Su.</v>
      </c>
      <c r="K10" s="68"/>
      <c r="L10" s="68"/>
      <c r="M10" s="1"/>
      <c r="N10" s="67" t="str">
        <f>_xlfn.CONCAT($M$2+1+INT((ROW()-3)/3), " Su.")</f>
        <v>2029 Su.</v>
      </c>
      <c r="R10" t="s">
        <v>164</v>
      </c>
      <c r="T10" s="68"/>
    </row>
    <row r="11" spans="1:27" ht="12.75">
      <c r="A11" s="1" t="s">
        <v>165</v>
      </c>
      <c r="G11" t="s">
        <v>166</v>
      </c>
      <c r="H11" s="1"/>
      <c r="I11" s="1"/>
      <c r="J11" s="67" t="str">
        <f>_xlfn.CONCAT($I$2+INT((ROW()-3)/3), " Fall")</f>
        <v>2021 Fall</v>
      </c>
      <c r="K11" s="68"/>
      <c r="L11" s="68"/>
      <c r="M11" s="1"/>
      <c r="N11" s="67" t="str">
        <f>_xlfn.CONCAT($M$2+1+INT((ROW()-3)/3), " Fall")</f>
        <v>2029 Fall</v>
      </c>
      <c r="R11" t="s">
        <v>167</v>
      </c>
      <c r="T11" s="68"/>
    </row>
    <row r="12" spans="1:27" ht="12.75">
      <c r="A12" s="1" t="s">
        <v>168</v>
      </c>
      <c r="G12" t="s">
        <v>169</v>
      </c>
      <c r="H12" s="1"/>
      <c r="I12" s="1"/>
      <c r="J12" s="67" t="str">
        <f>_xlfn.CONCAT($I$2+INT((ROW()-3)/3), " Sp.")</f>
        <v>2022 Sp.</v>
      </c>
      <c r="K12" s="68"/>
      <c r="L12" s="68"/>
      <c r="M12" s="1"/>
      <c r="N12" s="67" t="str">
        <f>_xlfn.CONCAT($M$2+1+INT((ROW()-3)/3), " Sp.")</f>
        <v>2030 Sp.</v>
      </c>
      <c r="R12" t="s">
        <v>170</v>
      </c>
    </row>
    <row r="13" spans="1:27">
      <c r="A13" s="1" t="s">
        <v>171</v>
      </c>
      <c r="H13" s="1"/>
      <c r="I13" s="1"/>
      <c r="J13" s="67" t="str">
        <f>_xlfn.CONCAT($I$2+INT((ROW()-3)/3), " Su.")</f>
        <v>2022 Su.</v>
      </c>
      <c r="K13" s="68"/>
      <c r="L13" s="68"/>
      <c r="M13" s="1"/>
      <c r="N13" s="67" t="str">
        <f>_xlfn.CONCAT($M$2+1+INT((ROW()-3)/3), " Su.")</f>
        <v>2030 Su.</v>
      </c>
      <c r="R13" t="s">
        <v>172</v>
      </c>
    </row>
    <row r="14" spans="1:27">
      <c r="A14" s="1" t="s">
        <v>173</v>
      </c>
      <c r="H14" s="1"/>
      <c r="I14" s="1"/>
      <c r="J14" s="67" t="str">
        <f>_xlfn.CONCAT($I$2+INT((ROW()-3)/3), " Fall")</f>
        <v>2022 Fall</v>
      </c>
      <c r="K14" s="68"/>
      <c r="L14" s="68"/>
      <c r="M14" s="1"/>
      <c r="N14" s="67" t="str">
        <f>_xlfn.CONCAT($M$2+1+INT((ROW()-3)/3), " Fall")</f>
        <v>2030 Fall</v>
      </c>
      <c r="R14" t="s">
        <v>174</v>
      </c>
    </row>
    <row r="15" spans="1:27">
      <c r="A15" t="s">
        <v>175</v>
      </c>
      <c r="H15" s="1"/>
      <c r="I15" s="1"/>
      <c r="J15" s="67" t="str">
        <f>_xlfn.CONCAT($I$2+INT((ROW()-3)/3), " Sp.")</f>
        <v>2023 Sp.</v>
      </c>
      <c r="K15" s="68"/>
      <c r="L15" s="68"/>
      <c r="M15" s="1"/>
      <c r="N15" s="67" t="str">
        <f>_xlfn.CONCAT($M$2+1+INT((ROW()-3)/3), " Sp.")</f>
        <v>2031 Sp.</v>
      </c>
      <c r="R15" t="s">
        <v>176</v>
      </c>
    </row>
    <row r="16" spans="1:27" ht="12.75">
      <c r="A16" t="s">
        <v>177</v>
      </c>
      <c r="H16" s="1"/>
      <c r="I16" s="1"/>
      <c r="J16" s="67" t="str">
        <f>_xlfn.CONCAT($I$2+INT((ROW()-3)/3), " Su.")</f>
        <v>2023 Su.</v>
      </c>
      <c r="K16" s="68"/>
      <c r="L16" s="68"/>
      <c r="M16" s="1"/>
      <c r="N16" s="67" t="str">
        <f>_xlfn.CONCAT($M$2+1+INT((ROW()-3)/3), " Su.")</f>
        <v>2031 Su.</v>
      </c>
      <c r="R16" t="s">
        <v>178</v>
      </c>
    </row>
    <row r="17" spans="1:18" ht="12.75">
      <c r="A17" s="1" t="s">
        <v>179</v>
      </c>
      <c r="H17" s="1"/>
      <c r="I17" s="1"/>
      <c r="J17" s="67" t="str">
        <f>_xlfn.CONCAT($I$2+INT((ROW()-3)/3), " Fall")</f>
        <v>2023 Fall</v>
      </c>
      <c r="K17" s="68"/>
      <c r="L17" s="68"/>
      <c r="M17" s="1"/>
      <c r="N17" s="67" t="str">
        <f>_xlfn.CONCAT($M$2+1+INT((ROW()-3)/3), " Fall")</f>
        <v>2031 Fall</v>
      </c>
      <c r="R17" t="s">
        <v>180</v>
      </c>
    </row>
    <row r="18" spans="1:18" ht="12.75">
      <c r="A18" s="1" t="s">
        <v>181</v>
      </c>
      <c r="H18" s="1"/>
      <c r="I18" s="1"/>
      <c r="J18" s="67" t="str">
        <f>_xlfn.CONCAT($I$2+INT((ROW()-3)/3), " Sp.")</f>
        <v>2024 Sp.</v>
      </c>
      <c r="K18" s="68"/>
      <c r="L18" s="68"/>
      <c r="M18" s="1"/>
      <c r="N18" s="67" t="str">
        <f>_xlfn.CONCAT($M$2+1+INT((ROW()-3)/3), " Sp.")</f>
        <v>2032 Sp.</v>
      </c>
      <c r="R18" t="s">
        <v>182</v>
      </c>
    </row>
    <row r="19" spans="1:18">
      <c r="A19" s="1"/>
      <c r="H19" s="1"/>
      <c r="I19" s="1"/>
      <c r="J19" s="67" t="str">
        <f>_xlfn.CONCAT($I$2+INT((ROW()-3)/3), " Su.")</f>
        <v>2024 Su.</v>
      </c>
      <c r="K19" s="68"/>
      <c r="L19" s="68"/>
      <c r="M19" s="1"/>
      <c r="N19" s="67" t="str">
        <f>_xlfn.CONCAT($M$2+1+INT((ROW()-3)/3), " Su.")</f>
        <v>2032 Su.</v>
      </c>
      <c r="R19" t="s">
        <v>183</v>
      </c>
    </row>
    <row r="20" spans="1:18">
      <c r="A20" s="1"/>
      <c r="H20" s="1"/>
      <c r="I20" s="1"/>
      <c r="J20" s="67" t="str">
        <f>_xlfn.CONCAT($I$2+INT((ROW()-3)/3), " Fall")</f>
        <v>2024 Fall</v>
      </c>
      <c r="K20" s="68"/>
      <c r="L20" s="68"/>
      <c r="M20" s="1"/>
      <c r="N20" s="67" t="s">
        <v>184</v>
      </c>
      <c r="R20" t="s">
        <v>185</v>
      </c>
    </row>
    <row r="21" spans="1:18">
      <c r="A21" s="1"/>
      <c r="H21" s="1"/>
      <c r="I21" s="1"/>
      <c r="J21" s="67" t="str">
        <f>_xlfn.CONCAT($I$2+INT((ROW()-3)/3), " Sp.")</f>
        <v>2025 Sp.</v>
      </c>
      <c r="K21" s="68"/>
      <c r="L21" s="68"/>
    </row>
    <row r="22" spans="1:18">
      <c r="A22" s="1"/>
      <c r="H22" s="1"/>
      <c r="I22" s="1"/>
      <c r="J22" s="67" t="str">
        <f>_xlfn.CONCAT($I$2+INT((ROW()-3)/3), " Su.")</f>
        <v>2025 Su.</v>
      </c>
      <c r="K22" s="68"/>
      <c r="L22" s="68"/>
    </row>
    <row r="23" spans="1:18">
      <c r="A23" s="1"/>
      <c r="H23" s="1"/>
      <c r="I23" s="1"/>
      <c r="J23" s="67" t="str">
        <f>_xlfn.CONCAT($I$2+INT((ROW()-3)/3), " Fall")</f>
        <v>2025 Fall</v>
      </c>
      <c r="K23" s="68"/>
      <c r="L23" s="68"/>
    </row>
    <row r="24" spans="1:18">
      <c r="A24" s="1"/>
      <c r="H24" s="1"/>
      <c r="I24" s="1"/>
      <c r="J24" s="67" t="str">
        <f>_xlfn.CONCAT($I$2+INT((ROW()-3)/3), " Sp.")</f>
        <v>2026 Sp.</v>
      </c>
      <c r="K24" s="68"/>
      <c r="L24" s="68"/>
    </row>
    <row r="25" spans="1:18">
      <c r="A25" s="1"/>
      <c r="H25" s="1"/>
      <c r="I25" s="1"/>
      <c r="J25" s="67" t="str">
        <f>_xlfn.CONCAT($I$2+INT((ROW()-3)/3), " Su.")</f>
        <v>2026 Su.</v>
      </c>
      <c r="K25" s="68"/>
      <c r="L25" s="68"/>
    </row>
    <row r="26" spans="1:18">
      <c r="A26" s="1"/>
      <c r="H26" s="1"/>
      <c r="I26" s="1"/>
      <c r="J26" s="67" t="str">
        <f>_xlfn.CONCAT($I$2+INT((ROW()-3)/3), " Fall")</f>
        <v>2026 Fall</v>
      </c>
      <c r="K26" s="68"/>
      <c r="L26" s="68"/>
    </row>
    <row r="27" spans="1:18">
      <c r="A27" s="1"/>
      <c r="H27" s="1"/>
      <c r="I27" s="1"/>
      <c r="J27" s="67" t="str">
        <f>_xlfn.CONCAT($I$2+INT((ROW()-3)/3), " Sp.")</f>
        <v>2027 Sp.</v>
      </c>
      <c r="K27" s="68"/>
      <c r="L27" s="68"/>
    </row>
    <row r="28" spans="1:18">
      <c r="A28" s="1"/>
      <c r="H28" s="1"/>
      <c r="I28" s="1"/>
      <c r="J28" s="67" t="str">
        <f>_xlfn.CONCAT($I$2+INT((ROW()-3)/3), " Su.")</f>
        <v>2027 Su.</v>
      </c>
      <c r="K28" s="68"/>
      <c r="L28" s="68"/>
      <c r="M28" s="1"/>
      <c r="N28" s="1"/>
    </row>
    <row r="29" spans="1:18">
      <c r="A29" s="3"/>
      <c r="H29" s="1"/>
      <c r="I29" s="1"/>
      <c r="J29" s="67" t="str">
        <f>_xlfn.CONCAT($I$2+INT((ROW()-3)/3), " Fall")</f>
        <v>2027 Fall</v>
      </c>
      <c r="K29" s="68"/>
      <c r="L29" s="68"/>
      <c r="M29" s="1"/>
      <c r="N29" s="1"/>
    </row>
    <row r="30" spans="1:18">
      <c r="A30" s="1"/>
      <c r="H30" s="1"/>
      <c r="I30" s="1"/>
      <c r="J30" s="67" t="str">
        <f>_xlfn.CONCAT($I$2+INT((ROW()-3)/3), " Sp.")</f>
        <v>2028 Sp.</v>
      </c>
      <c r="K30" s="68"/>
      <c r="L30" s="68"/>
      <c r="M30" s="1"/>
      <c r="N30" s="1"/>
    </row>
    <row r="31" spans="1:18">
      <c r="A31" s="1"/>
      <c r="H31" s="1"/>
      <c r="I31" s="1"/>
      <c r="J31" s="67" t="str">
        <f>_xlfn.CONCAT($I$2+INT((ROW()-3)/3), " Su.")</f>
        <v>2028 Su.</v>
      </c>
      <c r="K31" s="68"/>
      <c r="L31" s="68"/>
      <c r="M31" s="1"/>
      <c r="N31" s="1"/>
    </row>
    <row r="32" spans="1:18">
      <c r="A32" s="1"/>
      <c r="H32" s="1"/>
      <c r="I32" s="1"/>
      <c r="J32" s="67" t="str">
        <f>_xlfn.CONCAT($I$2+INT((ROW()-3)/3), " Fall")</f>
        <v>2028 Fall</v>
      </c>
      <c r="K32" s="68"/>
      <c r="L32" s="68"/>
      <c r="M32" s="1"/>
      <c r="N32" s="1"/>
    </row>
    <row r="33" spans="1:18">
      <c r="A33" s="1"/>
      <c r="H33" s="1"/>
      <c r="I33" s="1"/>
      <c r="J33" s="67" t="str">
        <f>_xlfn.CONCAT($I$2+INT((ROW()-3)/3), " Sp.")</f>
        <v>2029 Sp.</v>
      </c>
      <c r="K33" s="68"/>
      <c r="L33" s="68"/>
      <c r="M33" s="1"/>
      <c r="N33" s="1"/>
    </row>
    <row r="34" spans="1:18">
      <c r="A34" s="1"/>
      <c r="H34" s="1"/>
      <c r="I34" s="1"/>
      <c r="J34" s="67" t="str">
        <f>_xlfn.CONCAT($I$2+INT((ROW()-3)/3), " Su.")</f>
        <v>2029 Su.</v>
      </c>
      <c r="K34" s="68"/>
      <c r="L34" s="68"/>
      <c r="M34" s="1"/>
      <c r="N34" s="1"/>
    </row>
    <row r="35" spans="1:18">
      <c r="A35" s="1"/>
      <c r="H35" s="1"/>
      <c r="I35" s="1"/>
      <c r="J35" s="67" t="str">
        <f>_xlfn.CONCAT($I$2+INT((ROW()-3)/3), " Fall")</f>
        <v>2029 Fall</v>
      </c>
      <c r="K35" s="68"/>
      <c r="L35" s="68"/>
      <c r="M35" s="1"/>
      <c r="N35" s="1"/>
    </row>
    <row r="36" spans="1:18">
      <c r="A36" s="1"/>
      <c r="I36" s="1"/>
      <c r="J36" s="67" t="str">
        <f>_xlfn.CONCAT($I$2+INT((ROW()-3)/3), " Sp.")</f>
        <v>2030 Sp.</v>
      </c>
      <c r="K36" s="68"/>
      <c r="L36" s="68"/>
    </row>
    <row r="37" spans="1:18">
      <c r="I37" s="1"/>
      <c r="J37" s="67" t="str">
        <f>_xlfn.CONCAT($I$2+INT((ROW()-3)/3), " Su.")</f>
        <v>2030 Su.</v>
      </c>
      <c r="K37" s="68"/>
      <c r="L37" s="68"/>
    </row>
    <row r="38" spans="1:18">
      <c r="J38" s="67" t="str">
        <f>_xlfn.CONCAT($I$2+INT((ROW()-3)/3), " Fall")</f>
        <v>2030 Fall</v>
      </c>
      <c r="K38" s="68"/>
      <c r="L38" s="68"/>
    </row>
    <row r="42" spans="1:18" ht="22.9">
      <c r="H42" s="159" t="s">
        <v>186</v>
      </c>
      <c r="I42" s="159"/>
      <c r="J42" s="159"/>
      <c r="K42" s="159"/>
      <c r="L42" s="159"/>
      <c r="M42" s="159"/>
      <c r="N42" s="159"/>
      <c r="O42" s="159"/>
      <c r="P42" s="159"/>
      <c r="Q42" s="159"/>
      <c r="R42" s="159"/>
    </row>
  </sheetData>
  <protectedRanges>
    <protectedRange sqref="B13:G1048576 A109:A1048576 A24:A38 A43:A70 A72:A107 A40:A41 A1:A14 B1:F12 A18:A22" name="Range1"/>
    <protectedRange sqref="I2 M2 P2:P5 R2:R20" name="Range2"/>
    <protectedRange sqref="G10" name="Range1_2"/>
    <protectedRange sqref="G9" name="Range1_2_1"/>
    <protectedRange sqref="G1" name="Range1_1_1"/>
    <protectedRange sqref="G2 G5" name="Range1_1_4"/>
    <protectedRange sqref="G3:G4 G6" name="Range1_1_1_4"/>
    <protectedRange sqref="G11:G12" name="Range1_4"/>
  </protectedRanges>
  <mergeCells count="3">
    <mergeCell ref="H42:R42"/>
    <mergeCell ref="L1:N1"/>
    <mergeCell ref="H1:J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8" ma:contentTypeDescription="Create a new document." ma:contentTypeScope="" ma:versionID="ca72d6845985a3b840307402b7c3c4f8">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94e2c27d80751dc6e7c57d9e7b1836b4"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50AA51-FF06-4F9F-9DB7-389292411935}"/>
</file>

<file path=customXml/itemProps2.xml><?xml version="1.0" encoding="utf-8"?>
<ds:datastoreItem xmlns:ds="http://schemas.openxmlformats.org/officeDocument/2006/customXml" ds:itemID="{E43F32B9-C99F-4BA4-B32F-27DD57EA06EE}"/>
</file>

<file path=customXml/itemProps3.xml><?xml version="1.0" encoding="utf-8"?>
<ds:datastoreItem xmlns:ds="http://schemas.openxmlformats.org/officeDocument/2006/customXml" ds:itemID="{EA179887-8756-442C-8D8C-13D23967F7A8}"/>
</file>

<file path=docMetadata/LabelInfo.xml><?xml version="1.0" encoding="utf-8"?>
<clbl:labelList xmlns:clbl="http://schemas.microsoft.com/office/2020/mipLabelMetadata">
  <clbl:label id="{81f470d8-ae19-4a23-8cf7-dc97b2fb6784}" enabled="1" method="Standard" siteId="{787ea242-36aa-42a4-bfcf-b7cbaad1d83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Nicole Voo</cp:lastModifiedBy>
  <cp:revision/>
  <dcterms:created xsi:type="dcterms:W3CDTF">2008-10-14T10:14:22Z</dcterms:created>
  <dcterms:modified xsi:type="dcterms:W3CDTF">2026-07-02T14:38:47Z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87800</vt:r8>
  </property>
</Properties>
</file>