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115" documentId="8_{278A9E83-7656-4322-9449-0BC81A30C8A7}" xr6:coauthVersionLast="47" xr6:coauthVersionMax="47" xr10:uidLastSave="{DCABE4D9-BB70-467F-B48D-AE7B054F1A62}"/>
  <bookViews>
    <workbookView xWindow="-108" yWindow="-108" windowWidth="23256" windowHeight="12456" activeTab="2" xr2:uid="{00000000-000D-0000-FFFF-FFFF00000000}"/>
  </bookViews>
  <sheets>
    <sheet name="Degree Planning Worksheet" sheetId="1" r:id="rId1"/>
    <sheet name="Advising &amp; Policy Info" sheetId="7" r:id="rId2"/>
    <sheet name="Lists" sheetId="6" r:id="rId3"/>
  </sheets>
  <externalReferences>
    <externalReference r:id="rId4"/>
    <externalReference r:id="rId5"/>
  </externalReferences>
  <definedNames>
    <definedName name="Early" localSheetId="1">'[1]Course Listing'!$A$1:$A$4</definedName>
    <definedName name="Early">#REF!</definedName>
    <definedName name="Experiential" localSheetId="1">'[2]Course Listing'!$A$1:$A$3</definedName>
    <definedName name="Experiential">#REF!</definedName>
    <definedName name="Falls">Lists!$T$2:$T$8</definedName>
    <definedName name="future_terms">Lists!$N$2:$N$20</definedName>
    <definedName name="MathOption">#REF!</definedName>
    <definedName name="Option">#REF!</definedName>
    <definedName name="OtherOption">#REF!</definedName>
    <definedName name="_xlnm.Print_Area" localSheetId="0">'Degree Planning Worksheet'!$C$3:$K$75</definedName>
    <definedName name="Recent" localSheetId="1">'[1]Course Listing'!$A$6:$A$9</definedName>
    <definedName name="Recent">#REF!</definedName>
    <definedName name="Terms">Lists!$J$2:$J$38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1" l="1"/>
  <c r="H1" i="1" l="1"/>
  <c r="I2" i="6" l="1"/>
  <c r="J29" i="6" s="1"/>
  <c r="M2" i="6"/>
  <c r="K5" i="1"/>
  <c r="K4" i="1"/>
  <c r="K3" i="1"/>
  <c r="J32" i="6" l="1"/>
  <c r="J31" i="6"/>
  <c r="J18" i="6"/>
  <c r="J19" i="6"/>
  <c r="J30" i="6"/>
  <c r="J33" i="6"/>
  <c r="J34" i="6"/>
  <c r="L5" i="1"/>
  <c r="L2" i="1"/>
  <c r="J35" i="6"/>
  <c r="J36" i="6"/>
  <c r="X4" i="6"/>
  <c r="N4" i="6"/>
  <c r="N5" i="6"/>
  <c r="N6" i="6"/>
  <c r="N7" i="6"/>
  <c r="N8" i="6"/>
  <c r="N9" i="6"/>
  <c r="AA4" i="6"/>
  <c r="AA5" i="6"/>
  <c r="AA2" i="6"/>
  <c r="U8" i="6"/>
  <c r="J12" i="6"/>
  <c r="W3" i="6"/>
  <c r="J14" i="6"/>
  <c r="J15" i="6"/>
  <c r="Z5" i="6"/>
  <c r="U3" i="6"/>
  <c r="J37" i="6"/>
  <c r="N3" i="6"/>
  <c r="J38" i="6"/>
  <c r="N2" i="6"/>
  <c r="T2" i="6"/>
  <c r="J10" i="6"/>
  <c r="U2" i="6"/>
  <c r="J11" i="6"/>
  <c r="U7" i="6"/>
  <c r="J13" i="6"/>
  <c r="Z2" i="6"/>
  <c r="J16" i="6"/>
  <c r="Z4" i="6"/>
  <c r="X2" i="6"/>
  <c r="W4" i="6"/>
  <c r="U6" i="6"/>
  <c r="U4" i="6"/>
  <c r="J17" i="6"/>
  <c r="Z3" i="6"/>
  <c r="X3" i="6"/>
  <c r="N18" i="6"/>
  <c r="J2" i="6"/>
  <c r="J22" i="6"/>
  <c r="T8" i="6"/>
  <c r="N17" i="6"/>
  <c r="J3" i="6"/>
  <c r="J23" i="6"/>
  <c r="T7" i="6"/>
  <c r="N16" i="6"/>
  <c r="J4" i="6"/>
  <c r="J24" i="6"/>
  <c r="T6" i="6"/>
  <c r="N15" i="6"/>
  <c r="U5" i="6"/>
  <c r="J25" i="6"/>
  <c r="N14" i="6"/>
  <c r="J26" i="6"/>
  <c r="N13" i="6"/>
  <c r="J7" i="6"/>
  <c r="J27" i="6"/>
  <c r="N12" i="6"/>
  <c r="J8" i="6"/>
  <c r="J28"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<sst xmlns="http://schemas.openxmlformats.org/spreadsheetml/2006/main" count="341" uniqueCount="195">
  <si>
    <t>B.A. in Journalism</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</si>
  <si>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</si>
  <si>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</si>
  <si>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</si>
  <si>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</si>
  <si>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</si>
  <si>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</si>
  <si>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</si>
  <si>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</si>
  <si>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</si>
  <si>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</si>
  <si>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</si>
  <si>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</si>
  <si>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</si>
  <si>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</si>
  <si>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t>Course Requirement</t>
    </r>
    <r>
      <rPr>
        <b/>
        <sz val="16"/>
        <color theme="9" tint="-0.249977111117893"/>
        <rFont val="Arial"/>
        <family val="2"/>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</si>
  <si>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</si>
  <si>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</si>
  <si>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</si>
  <si>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</si>
  <si>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</si>
  <si>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</si>
  <si>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</si>
  <si>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</si>
  <si>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</si>
  <si>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</si>
  <si>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</si>
  <si>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</si>
  <si>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</si>
  <si>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</si>
  <si>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</si>
  <si>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registered internship, or completion of the GPS Program</t>
  </si>
  <si>
    <t>Select grade</t>
  </si>
  <si>
    <t>???</t>
  </si>
  <si>
    <r>
      <rPr>
        <b/>
        <sz val="11"/>
        <color rgb="FF000000"/>
        <rFont val="Arial"/>
        <family val="2"/>
      </rPr>
      <t>Research, Interpretation and Writing</t>
    </r>
    <r>
      <rPr>
        <sz val="11"/>
        <color rgb="FF000000"/>
        <rFont val="Arial"/>
        <family val="2"/>
      </rPr>
      <t xml:space="preserve"> (CCR)                                                 </t>
    </r>
  </si>
  <si>
    <r>
      <t xml:space="preserve">EN1010: College Writing </t>
    </r>
    <r>
      <rPr>
        <sz val="11"/>
        <color theme="9" tint="-0.249977111117893"/>
        <rFont val="Arial"/>
        <family val="2"/>
      </rPr>
      <t>(EN1000 or placement)</t>
    </r>
  </si>
  <si>
    <r>
      <rPr>
        <sz val="11"/>
        <color rgb="FF000000"/>
        <rFont val="Arial"/>
      </rPr>
      <t xml:space="preserve">EN2020CCE: Writing &amp; Criticism </t>
    </r>
    <r>
      <rPr>
        <sz val="11"/>
        <color rgb="FFE26B0A"/>
        <rFont val="Arial"/>
      </rPr>
      <t>(EN1010 or placement)</t>
    </r>
  </si>
  <si>
    <t>Digital Literacy and Communication (CCD)</t>
  </si>
  <si>
    <t>This requirement is fulfilled by a course required for your major</t>
  </si>
  <si>
    <t>Quantitative Reasoning (CCM)</t>
  </si>
  <si>
    <t>Course type CCM</t>
  </si>
  <si>
    <t xml:space="preserve">CCM Math Placement </t>
  </si>
  <si>
    <t>select one option from the dropdown list</t>
  </si>
  <si>
    <t>Core Curriculum Math (CCM) requirement waived?</t>
  </si>
  <si>
    <t>Experimental Reasoning (CCS)</t>
  </si>
  <si>
    <t>Any course coded CCS (must enroll in 4CR lecture AND associated 0CR lab)</t>
  </si>
  <si>
    <t>Expression française (FR)</t>
  </si>
  <si>
    <t xml:space="preserve">FR1100: Elementary French Language and Culture </t>
  </si>
  <si>
    <r>
      <rPr>
        <sz val="11"/>
        <color rgb="FF000000"/>
        <rFont val="Arial"/>
      </rPr>
      <t xml:space="preserve">FR1200CCF: Elementary French Language and Culture II </t>
    </r>
    <r>
      <rPr>
        <sz val="11"/>
        <color rgb="FFE26B0A"/>
        <rFont val="Arial"/>
      </rPr>
      <t>(FR1100 or placement)</t>
    </r>
  </si>
  <si>
    <r>
      <t xml:space="preserve">Major Requirements </t>
    </r>
    <r>
      <rPr>
        <sz val="14"/>
        <color rgb="FF000000"/>
        <rFont val="Arial"/>
        <family val="2"/>
      </rPr>
      <t>(47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</si>
  <si>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</si>
  <si>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r>
      <rPr>
        <b/>
        <sz val="11"/>
        <color rgb="FFFF0000"/>
        <rFont val="Arial"/>
        <family val="2"/>
      </rPr>
      <t xml:space="preserve">CM1011CCR: Journalism: Writing &amp; Reporting </t>
    </r>
    <r>
      <rPr>
        <sz val="11"/>
        <color theme="9" tint="-0.249977111117893"/>
        <rFont val="Arial"/>
        <family val="2"/>
      </rPr>
      <t>(EN1000)</t>
    </r>
  </si>
  <si>
    <t>CM1023: Introduction to Media &amp; Communication Studies</t>
  </si>
  <si>
    <t>CM1500CCD: Digital Toolkit: Communication Design Practicum</t>
  </si>
  <si>
    <t>CM2014: Comparative Journalism: Gutenberg to Google</t>
  </si>
  <si>
    <t>CM3046: Media Law, Policy &amp; Ethics</t>
  </si>
  <si>
    <t>CM3098CCX or CM4090CCC or CM4095CCC</t>
  </si>
  <si>
    <r>
      <t>CM4075CCC: Portfolio - 1 credit</t>
    </r>
    <r>
      <rPr>
        <sz val="11"/>
        <color theme="9" tint="-0.249977111117893"/>
        <rFont val="Arial"/>
        <family val="2"/>
      </rPr>
      <t xml:space="preserve"> (senior + Journalism major)</t>
    </r>
  </si>
  <si>
    <t>Journalism Workshop</t>
  </si>
  <si>
    <t>Major Elective</t>
  </si>
  <si>
    <t>Open Electives / Minor</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</si>
  <si>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</si>
  <si>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</si>
  <si>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</si>
  <si>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</si>
  <si>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</si>
  <si>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</si>
  <si>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</si>
  <si>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</si>
  <si>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Journalism - Advising Information</t>
  </si>
  <si>
    <r>
      <rPr>
        <b/>
        <sz val="10"/>
        <color rgb="FF000000"/>
        <rFont val="Arial"/>
      </rPr>
      <t>Departmental Honors</t>
    </r>
    <r>
      <rPr>
        <sz val="10"/>
        <color rgb="FF000000"/>
        <rFont val="Arial"/>
      </rPr>
      <t>: Students may earn Honors if they have a GPA of at least 3.7 in courses in the Journalism major taken during their junior and senior years.</t>
    </r>
  </si>
  <si>
    <r>
      <rPr>
        <b/>
        <sz val="10"/>
        <color rgb="FF000000"/>
        <rFont val="Arial"/>
      </rPr>
      <t>Sequencing</t>
    </r>
    <r>
      <rPr>
        <sz val="10"/>
        <color rgb="FF000000"/>
        <rFont val="Arial"/>
      </rPr>
      <t> :</t>
    </r>
  </si>
  <si>
    <t xml:space="preserve">Students should follow numerical sequencing of core courses. </t>
  </si>
  <si>
    <t>Course frequency information:</t>
  </si>
  <si>
    <t xml:space="preserve">CM1011: offered every Fall
CM2014: offered every Fall
CM3046: offered every Spring
</t>
  </si>
  <si>
    <t>General Academic Policy</t>
  </si>
  <si>
    <t>Global Liberal Arts Core Curriculum Requirements</t>
  </si>
  <si>
    <r>
      <rPr>
        <b/>
        <sz val="10"/>
        <color rgb="FF000000"/>
        <rFont val="Arial"/>
      </rPr>
      <t xml:space="preserve">Your four Integrative Inquiry courses (course codes CCI, CCDI, CCIR, CCIM) must:
- Be in at least two different disciplines
- Be outside of the major discipline - unless you are double majoring or are completing an interdisciplinary major*
- Not count simultaneously for a major requirement, unless you are double majoring.
</t>
    </r>
    <r>
      <rPr>
        <sz val="10"/>
        <color rgb="FF000000"/>
        <rFont val="Arial"/>
      </rPr>
      <t xml:space="preserve">
</t>
    </r>
    <r>
      <rPr>
        <b/>
        <sz val="10"/>
        <color rgb="FF000000"/>
        <rFont val="Arial"/>
      </rPr>
      <t>Integrative Inquiry and Minor Courses:</t>
    </r>
    <r>
      <rPr>
        <sz val="10"/>
        <color rgb="FF000000"/>
        <rFont val="Arial"/>
      </rPr>
      <t xml:space="preserve"> Integrative Inquiry courses may double count with a student’s minor(s). 
</t>
    </r>
    <r>
      <rPr>
        <b/>
        <sz val="10"/>
        <color rgb="FF000000"/>
        <rFont val="Arial"/>
      </rPr>
      <t>Integrative Inquiry and FirstBridge courses:</t>
    </r>
    <r>
      <rPr>
        <sz val="10"/>
        <color rgb="FF000000"/>
        <rFont val="Arial"/>
      </rPr>
      <t xml:space="preserve"> FirstBridge courses count towards Integrative Inquiry regardless of the student’s major discipline. It is important to note that FirstBridge courses may not apply to a student’s major. 
</t>
    </r>
    <r>
      <rPr>
        <b/>
        <sz val="10"/>
        <color rgb="FF000000"/>
        <rFont val="Arial"/>
      </rPr>
      <t>Integrative Inquiry for double majors:Courses fulfilling the requirements of one major can be used to satisfy the Integrative Inquiry requirement. Integrative Inquiry courses must be in at least two different disciplines, only one of which can be a major discipline. 
Integrative Inquiry for interdisciplinary majors:</t>
    </r>
    <r>
      <rPr>
        <sz val="10"/>
        <color rgb="FF000000"/>
        <rFont val="Arial"/>
      </rPr>
      <t xml:space="preserve"> Students doing an interdisciplinary major* may fulfil the Integrative Inquiry requirement with CCI coded courses taken in any discipline beyond the major requirements.
</t>
    </r>
    <r>
      <rPr>
        <b/>
        <sz val="10"/>
        <color rgb="FF000000"/>
        <rFont val="Arial"/>
      </rPr>
      <t>*Interdisciplinary majors: 1) Politics, Philosophy and Economics 2) History, Law, and Society 3) Gender, Sexuality, and Society 4) Environmental Studies 5) Middle East Pluralities 6) Math and Computer Science.
Students with transfer courses having been granted Integrative Inquiry (CCI) equivalency</t>
    </r>
    <r>
      <rPr>
        <sz val="10"/>
        <color rgb="FF000000"/>
        <rFont val="Arial"/>
      </rPr>
      <t xml:space="preserve"> must complete at least one (1) Integrative Inquiry (CCI) course at AUP.
</t>
    </r>
  </si>
  <si>
    <r>
      <rPr>
        <b/>
        <sz val="10"/>
        <color rgb="FF000000"/>
        <rFont val="Arial"/>
      </rPr>
      <t>GLACC courses other than Integrative Inquiry (CCI):</t>
    </r>
    <r>
      <rPr>
        <sz val="10"/>
        <color rgb="FF000000"/>
        <rFont val="Arial"/>
      </rPr>
      <t xml:space="preserve"> 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</si>
  <si>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</si>
  <si>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color rgb="FF000000"/>
        <rFont val="Arial"/>
      </rPr>
      <t>Courses with a double GLACC code</t>
    </r>
    <r>
      <rPr>
        <sz val="10"/>
        <color rgb="FF000000"/>
        <rFont val="Arial"/>
      </rPr>
      <t xml:space="preserve"> (eg.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</si>
  <si>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</si>
  <si>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</si>
  <si>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</si>
  <si>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</si>
  <si>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</si>
  <si>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</si>
  <si>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</si>
  <si>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</si>
  <si>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</si>
  <si>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rPr>
      <t xml:space="preserve">Internships: </t>
    </r>
    <r>
      <rPr>
        <sz val="10"/>
        <color rgb="FF000000"/>
        <rFont val="Arial"/>
      </rPr>
      <t xml:space="preserve">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
</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</si>
  <si>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</si>
  <si>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</si>
  <si>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</si>
  <si>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</si>
  <si>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</si>
  <si>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</si>
  <si>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</si>
  <si>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</si>
  <si>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</si>
  <si>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</si>
  <si>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</si>
  <si>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</si>
  <si>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</si>
  <si>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</si>
  <si>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t>CM3098 or CM4095, click to select from drop-down list</t>
  </si>
  <si>
    <t>- Select Math Placement  -</t>
  </si>
  <si>
    <t>Terms</t>
  </si>
  <si>
    <t>Future_terms</t>
  </si>
  <si>
    <t>Years</t>
  </si>
  <si>
    <t>Grades</t>
  </si>
  <si>
    <t>Falls</t>
  </si>
  <si>
    <t>Springs</t>
  </si>
  <si>
    <t>Even Falls</t>
  </si>
  <si>
    <t>Even Springs</t>
  </si>
  <si>
    <t>odd Falls</t>
  </si>
  <si>
    <t>OddSpring</t>
  </si>
  <si>
    <t>CM3098CCX: Internship</t>
  </si>
  <si>
    <t>Placed MA1005 or MA0900 (waiver test)</t>
  </si>
  <si>
    <t>start with</t>
  </si>
  <si>
    <t>1st Year</t>
  </si>
  <si>
    <t>A</t>
  </si>
  <si>
    <t>CM4090CCC: Senior Thesis Seminar (senior)</t>
  </si>
  <si>
    <t>CCM Equivalency with transfer credits</t>
  </si>
  <si>
    <t>2nd Year</t>
  </si>
  <si>
    <t>A-</t>
  </si>
  <si>
    <t>CM4095CCC: Senior Project (senior)</t>
  </si>
  <si>
    <t>Placed into MA0900 (Algebra test)</t>
  </si>
  <si>
    <t>3rd Year</t>
  </si>
  <si>
    <t>B+</t>
  </si>
  <si>
    <t>Placed into MA1020CCM Stats (Algebra test)</t>
  </si>
  <si>
    <t>4th Year</t>
  </si>
  <si>
    <t>B</t>
  </si>
  <si>
    <t>WORKSHOPS</t>
  </si>
  <si>
    <t>Placed into MA1020CCM Stats or MA1025CCM Precalc (Algebra test)</t>
  </si>
  <si>
    <t>B-</t>
  </si>
  <si>
    <t xml:space="preserve">CM1850CCX: Magazine Journalism Practicum - 2 credits (can be taken twice for credit) </t>
  </si>
  <si>
    <t>Placed into MA1030CCM Calc (Precalc test)</t>
  </si>
  <si>
    <t>C+</t>
  </si>
  <si>
    <t xml:space="preserve">CM1852CCX: Video Journalism Practicum - 2 credits </t>
  </si>
  <si>
    <t>Precalc test not validated - must take algebra test</t>
  </si>
  <si>
    <t>C</t>
  </si>
  <si>
    <t>CM1853: Audio Journalism Practicum - 2 credits</t>
  </si>
  <si>
    <t>MUST TAKE WAIVER TEST!!!</t>
  </si>
  <si>
    <t>C-</t>
  </si>
  <si>
    <t>CM3850INPR: Editorship - 2 credits</t>
  </si>
  <si>
    <t>D+</t>
  </si>
  <si>
    <t>Yes</t>
  </si>
  <si>
    <t>D</t>
  </si>
  <si>
    <t>No - must take math</t>
  </si>
  <si>
    <t>D-</t>
  </si>
  <si>
    <t>MAJOR ELECTIVES</t>
  </si>
  <si>
    <t>F</t>
  </si>
  <si>
    <t>CM/FM1019CCDI: Principles of Video Production</t>
  </si>
  <si>
    <t>AP</t>
  </si>
  <si>
    <t>CM/EC2003: Media Industries:Strategies, Markets, and Consumers</t>
  </si>
  <si>
    <t>NA</t>
  </si>
  <si>
    <t xml:space="preserve">CM2004: Comparative Communications History (EN1000) </t>
  </si>
  <si>
    <t>CR</t>
  </si>
  <si>
    <t>CM/FM2007: Filmmaking I</t>
  </si>
  <si>
    <t>NC</t>
  </si>
  <si>
    <t>CM2022: Paris Fashion Histories and Geographies</t>
  </si>
  <si>
    <t>N/A</t>
  </si>
  <si>
    <t xml:space="preserve">PO2031: World Politics </t>
  </si>
  <si>
    <t>W</t>
  </si>
  <si>
    <t>AR/CM2080: Graphic Design Studio</t>
  </si>
  <si>
    <t>&gt; 6 years</t>
  </si>
  <si>
    <t>AU</t>
  </si>
  <si>
    <t xml:space="preserve">CM/GS3004: Communicating Fashion ([CM1023 + CM2051(CCR)] or CM1110) </t>
  </si>
  <si>
    <r>
      <t>CM3005: Public Relations &amp; Society (</t>
    </r>
    <r>
      <rPr>
        <i/>
        <sz val="11"/>
        <rFont val="Arial"/>
        <family val="2"/>
      </rPr>
      <t>EN1000)</t>
    </r>
  </si>
  <si>
    <t>CM/PO3011CCR: Comparative Political Communication</t>
  </si>
  <si>
    <t>CM3012: Feature &amp; Investigativee Journalism (CM1011(CCR) or CM1023 or EN1010)</t>
  </si>
  <si>
    <t xml:space="preserve">CL3020: Production, Translation, Creation, Publication </t>
  </si>
  <si>
    <t>CM3033: Scripts for Travel (CM1011(CCR) or CM1023 or EN1010)</t>
  </si>
  <si>
    <t xml:space="preserve">LW/PO3041: International Human Rights Law (junior or PO1011(CCR) or PO1012) </t>
  </si>
  <si>
    <t xml:space="preserve">AN/CM3049: Media &amp; Ethnography (CM1023 + CM2051(CCR)) </t>
  </si>
  <si>
    <t xml:space="preserve">PO3051: Global Political Economy (PO1011(CCR) or PO1012 or junior) </t>
  </si>
  <si>
    <t xml:space="preserve">CM3052: Rhetoric &amp; Persuasion (EN1000) </t>
  </si>
  <si>
    <r>
      <rPr>
        <sz val="11"/>
        <color rgb="FF000000"/>
        <rFont val="Arial"/>
      </rPr>
      <t xml:space="preserve">AN/FM3063: The Art of Documentary </t>
    </r>
    <r>
      <rPr>
        <i/>
        <sz val="11"/>
        <color rgb="FF000000"/>
        <rFont val="Arial"/>
      </rPr>
      <t>(CM/FM1019(CC(D(I)))</t>
    </r>
    <r>
      <rPr>
        <sz val="11"/>
        <color rgb="FF000000"/>
        <rFont val="Arial"/>
      </rPr>
      <t xml:space="preserve"> </t>
    </r>
  </si>
  <si>
    <t>PY3066: Life Stories (sophomore or PY1000CCI)</t>
  </si>
  <si>
    <t>CM3082: Civic Media, Tactical Media (CM1023 + CM2051(CCR))</t>
  </si>
  <si>
    <t>BA/LW3084: International Business Law (junior)</t>
  </si>
  <si>
    <t>CM3091: Topics in Communications (CM1023 + CM2051(CCR))</t>
  </si>
  <si>
    <t>CL/EN3300: Creative Non-Fiction: Crafting Personal Narratives</t>
  </si>
  <si>
    <t xml:space="preserve">CM4013: Fashion Media Production (junior + [GC or Journalism major]) </t>
  </si>
  <si>
    <t>CM4015: Media, Panic &amp; Scandal (CM1023 + [CM2051(CCR)] or Journalism major])</t>
  </si>
  <si>
    <t>CM4016: Global Advocacy ([CM2051(CCR) or Journalism major] + EN2020(CCE))</t>
  </si>
  <si>
    <t>CM4017: Media and War ([CM1023 + CM2051(CCR)] or [CM1023 + Journalism major])</t>
  </si>
  <si>
    <t>CM/FM4028: Filmmaking II (CM/FM1019(CC(D)I) or CM/FM2007)</t>
  </si>
  <si>
    <t>CM/ME4073: Media, Cultures and Society in the Arab World ([CM1023 + CM2051(CCR)] or [CM1023 + Journalism major])</t>
  </si>
  <si>
    <t>Do not change values in gray cells</t>
  </si>
  <si>
    <t>CM4074CCX: Media Practicum: Reporting Conflict (CM1019CCI OR CM1019 OR CM1019CCDI OR FM1019 OR FM1019CCI OR FM1019CCDI OR CM1011 OR CM1011CCR OR CM 1850 OR CM 1850CCX OR CM 1852CCX OR CM 1852 OR CM 1853 OR CM 1853CCX)</t>
  </si>
  <si>
    <t>CM4090CCC: Senior Seminar (senior)</t>
  </si>
  <si>
    <r>
      <t>CM4091: Topics in Communication (</t>
    </r>
    <r>
      <rPr>
        <i/>
        <sz val="11"/>
        <rFont val="Arial"/>
        <family val="2"/>
      </rPr>
      <t>CM1023)</t>
    </r>
  </si>
  <si>
    <t>Courses coded LW or HI at the 3000 level or above - by approval via Substitution Petition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</si>
</sst>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b/>
      <sz val="16"/>
      <color theme="0"/>
      <name val="Arial"/>
      <family val="2"/>
    </font>
    <font>
      <b/>
      <sz val="16"/>
      <color theme="9" tint="-0.249977111117893"/>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sz val="9"/>
      <color theme="1" tint="0.499984740745262"/>
      <name val="Arial"/>
      <family val="2"/>
    </font>
    <font>
      <u/>
      <sz val="11"/>
      <color rgb="FF000000"/>
      <name val="Arial"/>
      <family val="2"/>
    </font>
    <font>
      <b/>
      <sz val="14"/>
      <color rgb="FF000000"/>
      <name val="Arial"/>
      <family val="2"/>
    </font>
    <font>
      <i/>
      <sz val="11"/>
      <name val="Arial"/>
      <family val="2"/>
    </font>
    <font>
      <b/>
      <sz val="16"/>
      <name val="Arial"/>
      <family val="2"/>
    </font>
    <font>
      <sz val="10"/>
      <color rgb="FF000000"/>
      <name val="Arial"/>
    </font>
    <font>
      <b/>
      <sz val="10"/>
      <color rgb="FF000000"/>
      <name val="Arial"/>
    </font>
    <font>
      <b/>
      <sz val="11"/>
      <color rgb="FFFF0000"/>
      <name val="Arial"/>
      <family val="2"/>
    </font>
    <font>
      <b/>
      <sz val="10"/>
      <color rgb="FF000000"/>
      <name val="Arial"/>
      <family val="2"/>
    </font>
    <font>
      <b/>
      <sz val="10"/>
      <color rgb="FFFF0000"/>
      <name val="Arial"/>
      <family val="2"/>
    </font>
    <font>
      <b/>
      <sz val="11"/>
      <color rgb="FFFF0000"/>
      <name val="Arial"/>
    </font>
    <font>
      <sz val="11"/>
      <color rgb="FF000000"/>
      <name val="Arial"/>
    </font>
    <font>
      <sz val="11"/>
      <color rgb="FFE26B0A"/>
      <name val="Arial"/>
    </font>
    <font>
      <sz val="9"/>
      <color theme="5" tint="-0.249977111117893"/>
      <name val="Arial"/>
      <family val="2"/>
    </font>
    <font>
      <sz val="11"/>
      <color rgb="FFC00000"/>
      <name val="Arial"/>
    </font>
    <font>
      <i/>
      <sz val="11"/>
      <color rgb="FF000000"/>
      <name val="Arial"/>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79998168889431442"/>
        <bgColor indexed="64"/>
      </patternFill>
    </fill>
    <fill>
      <patternFill patternType="solid">
        <fgColor theme="9" tint="0.39997558519241921"/>
        <bgColor indexed="64"/>
      </patternFill>
    </fill>
  </fills>
  <borders count="11">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2" fillId="0" borderId="0" applyNumberFormat="0" applyFill="0" applyBorder="0" applyAlignment="0" applyProtection="0"/>
  </cellStyleXfs>
  <cellXfs count="163">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22" fillId="11" borderId="0" xfId="0" applyFont="1" applyFill="1" applyAlignment="1">
      <alignment horizontal="left"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5"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30" fillId="10" borderId="0" xfId="0" applyFont="1" applyFill="1"/>
    <xf numFmtId="0" fontId="30" fillId="0" borderId="0" xfId="0" applyFont="1"/>
    <xf numFmtId="0" fontId="0" fillId="0" borderId="0" xfId="0" applyAlignment="1">
      <alignment horizontal="right"/>
    </xf>
    <xf numFmtId="0" fontId="1" fillId="0" borderId="0" xfId="0" applyFont="1" applyAlignment="1">
      <alignment horizontal="center"/>
    </xf>
    <xf numFmtId="0" fontId="31" fillId="0" borderId="0" xfId="0" applyFont="1" applyAlignment="1">
      <alignment horizontal="right"/>
    </xf>
    <xf numFmtId="0" fontId="5" fillId="6" borderId="0" xfId="0" applyFont="1" applyFill="1" applyAlignment="1">
      <alignment horizontal="center" vertical="center" wrapText="1"/>
    </xf>
    <xf numFmtId="0" fontId="32" fillId="0" borderId="0" xfId="1" applyAlignment="1">
      <alignment horizontal="center" vertical="center"/>
    </xf>
    <xf numFmtId="0" fontId="35"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30" fillId="20" borderId="0" xfId="0" applyFont="1" applyFill="1" applyAlignment="1">
      <alignment horizontal="left"/>
    </xf>
    <xf numFmtId="0" fontId="38" fillId="4" borderId="2" xfId="0" applyFont="1" applyFill="1" applyBorder="1" applyAlignment="1">
      <alignment horizontal="left" vertical="center"/>
    </xf>
    <xf numFmtId="0" fontId="1" fillId="0" borderId="0" xfId="0" quotePrefix="1" applyFont="1"/>
    <xf numFmtId="0" fontId="15" fillId="7" borderId="0" xfId="0" applyFont="1" applyFill="1" applyAlignment="1" applyProtection="1">
      <alignment vertical="center"/>
      <protection locked="0"/>
    </xf>
    <xf numFmtId="0" fontId="6" fillId="0" borderId="0" xfId="0" applyFont="1"/>
    <xf numFmtId="0" fontId="6" fillId="0" borderId="0" xfId="0" applyFont="1" applyAlignment="1" applyProtection="1">
      <alignment horizontal="left" vertical="center"/>
      <protection locked="0"/>
    </xf>
    <xf numFmtId="0" fontId="4" fillId="2" borderId="0" xfId="0" applyFont="1" applyFill="1" applyAlignment="1">
      <alignment horizontal="left" vertical="center" wrapText="1"/>
    </xf>
    <xf numFmtId="0" fontId="40" fillId="0" borderId="0" xfId="0" applyFont="1" applyAlignment="1">
      <alignment horizontal="left" vertical="center" wrapText="1"/>
    </xf>
    <xf numFmtId="0" fontId="0" fillId="0" borderId="0" xfId="0" applyAlignment="1">
      <alignment horizontal="left" vertical="center"/>
    </xf>
    <xf numFmtId="0" fontId="1" fillId="6" borderId="8" xfId="0" applyFont="1" applyFill="1" applyBorder="1" applyAlignment="1">
      <alignment horizontal="left" vertical="center" wrapText="1"/>
    </xf>
    <xf numFmtId="0" fontId="0" fillId="9" borderId="9" xfId="0" applyFill="1" applyBorder="1" applyAlignment="1">
      <alignment vertical="center" wrapText="1"/>
    </xf>
    <xf numFmtId="0" fontId="41" fillId="9" borderId="9" xfId="0" applyFont="1" applyFill="1" applyBorder="1" applyAlignment="1">
      <alignment vertical="center" wrapText="1"/>
    </xf>
    <xf numFmtId="0" fontId="4" fillId="9" borderId="9" xfId="0" applyFont="1" applyFill="1" applyBorder="1" applyAlignment="1">
      <alignment vertical="center" wrapText="1"/>
    </xf>
    <xf numFmtId="0" fontId="4" fillId="9" borderId="10"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21" borderId="8" xfId="0" applyFont="1" applyFill="1" applyBorder="1" applyAlignment="1">
      <alignment horizontal="left" vertical="center" wrapText="1"/>
    </xf>
    <xf numFmtId="0" fontId="0" fillId="8" borderId="9" xfId="0" applyFill="1" applyBorder="1" applyAlignment="1">
      <alignment vertical="center" wrapText="1"/>
    </xf>
    <xf numFmtId="0" fontId="4" fillId="8" borderId="9" xfId="0" applyFont="1" applyFill="1" applyBorder="1" applyAlignment="1">
      <alignment vertical="center" wrapText="1"/>
    </xf>
    <xf numFmtId="0" fontId="4" fillId="8" borderId="10" xfId="0" applyFont="1" applyFill="1" applyBorder="1" applyAlignment="1">
      <alignment vertical="center" wrapText="1"/>
    </xf>
    <xf numFmtId="0" fontId="1" fillId="7" borderId="8" xfId="0" applyFont="1" applyFill="1" applyBorder="1" applyAlignment="1">
      <alignment horizontal="left" vertical="center" wrapText="1"/>
    </xf>
    <xf numFmtId="0" fontId="0" fillId="10" borderId="9" xfId="0" applyFill="1" applyBorder="1" applyAlignment="1">
      <alignment vertical="center" wrapText="1"/>
    </xf>
    <xf numFmtId="0" fontId="4" fillId="10" borderId="9" xfId="0" applyFont="1" applyFill="1" applyBorder="1" applyAlignment="1">
      <alignment vertical="center" wrapText="1"/>
    </xf>
    <xf numFmtId="0" fontId="41" fillId="10" borderId="10" xfId="0" applyFont="1" applyFill="1" applyBorder="1" applyAlignment="1">
      <alignment vertical="center" wrapText="1"/>
    </xf>
    <xf numFmtId="0" fontId="1" fillId="22" borderId="0" xfId="0" applyFont="1" applyFill="1"/>
    <xf numFmtId="0" fontId="1" fillId="23" borderId="0" xfId="0" applyFont="1" applyFill="1"/>
    <xf numFmtId="0" fontId="4" fillId="23" borderId="0" xfId="0" applyFont="1" applyFill="1" applyAlignment="1">
      <alignment wrapText="1"/>
    </xf>
    <xf numFmtId="0" fontId="0" fillId="23" borderId="0" xfId="0" applyFill="1" applyAlignment="1">
      <alignment wrapText="1"/>
    </xf>
    <xf numFmtId="0" fontId="0" fillId="23" borderId="0" xfId="0" applyFill="1"/>
    <xf numFmtId="0" fontId="40" fillId="24" borderId="5" xfId="0" applyFont="1" applyFill="1" applyBorder="1" applyAlignment="1">
      <alignment horizontal="left" vertical="center" wrapText="1"/>
    </xf>
    <xf numFmtId="0" fontId="0" fillId="24" borderId="6" xfId="0" applyFill="1" applyBorder="1" applyAlignment="1">
      <alignment horizontal="left" vertical="center" wrapText="1"/>
    </xf>
    <xf numFmtId="0" fontId="4" fillId="24" borderId="6" xfId="0" applyFont="1" applyFill="1" applyBorder="1" applyAlignment="1">
      <alignment horizontal="left" vertical="center" wrapText="1"/>
    </xf>
    <xf numFmtId="0" fontId="1" fillId="24" borderId="6" xfId="0" applyFont="1" applyFill="1" applyBorder="1" applyAlignment="1">
      <alignment horizontal="left" vertical="center" wrapText="1"/>
    </xf>
    <xf numFmtId="0" fontId="4" fillId="24" borderId="7" xfId="0" applyFont="1" applyFill="1" applyBorder="1" applyAlignment="1">
      <alignment horizontal="left" vertical="center" wrapText="1"/>
    </xf>
    <xf numFmtId="0" fontId="41" fillId="24" borderId="0" xfId="0" applyFont="1" applyFill="1" applyAlignment="1">
      <alignment horizontal="left" vertical="center" wrapText="1"/>
    </xf>
    <xf numFmtId="0" fontId="20" fillId="4" borderId="0" xfId="0" applyFont="1" applyFill="1" applyAlignment="1">
      <alignment horizontal="left" vertical="center"/>
    </xf>
    <xf numFmtId="0" fontId="44" fillId="4" borderId="0" xfId="0" applyFont="1" applyFill="1" applyAlignment="1">
      <alignment horizontal="left" vertical="center"/>
    </xf>
    <xf numFmtId="0" fontId="41" fillId="24" borderId="6" xfId="0" applyFont="1" applyFill="1" applyBorder="1" applyAlignment="1">
      <alignment horizontal="left" vertical="center" wrapText="1"/>
    </xf>
    <xf numFmtId="0" fontId="47" fillId="0" borderId="0" xfId="0" applyFont="1" applyAlignment="1">
      <alignment vertical="center"/>
    </xf>
    <xf numFmtId="0" fontId="8" fillId="8" borderId="0" xfId="0" applyFont="1" applyFill="1" applyAlignment="1" applyProtection="1">
      <alignment horizontal="left"/>
      <protection locked="0"/>
    </xf>
    <xf numFmtId="0" fontId="43" fillId="0" borderId="0" xfId="0" applyFont="1" applyAlignment="1">
      <alignment vertical="center" wrapText="1"/>
    </xf>
    <xf numFmtId="0" fontId="15" fillId="0" borderId="0" xfId="0" applyFont="1" applyAlignment="1">
      <alignment vertical="center"/>
    </xf>
    <xf numFmtId="0" fontId="6" fillId="0" borderId="0" xfId="0" applyFont="1" applyAlignment="1">
      <alignment vertical="center"/>
    </xf>
    <xf numFmtId="0" fontId="8" fillId="0" borderId="0" xfId="0" applyFont="1" applyAlignment="1" applyProtection="1">
      <alignment horizontal="left" vertical="center"/>
      <protection locked="0"/>
    </xf>
    <xf numFmtId="0" fontId="8" fillId="18" borderId="0" xfId="0" applyFont="1" applyFill="1" applyAlignment="1" applyProtection="1">
      <alignment horizontal="left" vertical="center"/>
      <protection locked="0"/>
    </xf>
    <xf numFmtId="0" fontId="6" fillId="0" borderId="0" xfId="0" applyFont="1" applyAlignment="1" applyProtection="1">
      <alignment vertical="center"/>
      <protection locked="0"/>
    </xf>
    <xf numFmtId="0" fontId="15" fillId="8" borderId="0" xfId="0" applyFont="1" applyFill="1" applyAlignment="1">
      <alignment vertical="center" wrapText="1"/>
    </xf>
    <xf numFmtId="0" fontId="15" fillId="8" borderId="0" xfId="0" applyFont="1" applyFill="1" applyAlignment="1">
      <alignment vertical="center"/>
    </xf>
    <xf numFmtId="0" fontId="15" fillId="0" borderId="0" xfId="0" applyFont="1" applyAlignment="1">
      <alignment vertical="center" wrapText="1"/>
    </xf>
    <xf numFmtId="0" fontId="5" fillId="15" borderId="3" xfId="0" applyFont="1" applyFill="1" applyBorder="1" applyAlignment="1">
      <alignment horizontal="left" vertical="center"/>
    </xf>
    <xf numFmtId="0" fontId="10" fillId="0" borderId="0" xfId="0" applyFont="1" applyAlignment="1" applyProtection="1">
      <alignment vertical="center"/>
      <protection locked="0"/>
    </xf>
    <xf numFmtId="0" fontId="5" fillId="13" borderId="0" xfId="0" applyFont="1" applyFill="1" applyAlignment="1">
      <alignment horizontal="center" vertical="center"/>
    </xf>
    <xf numFmtId="0" fontId="9" fillId="9" borderId="0" xfId="0" applyFont="1" applyFill="1" applyAlignment="1">
      <alignment vertical="center"/>
    </xf>
    <xf numFmtId="0" fontId="8" fillId="17" borderId="0" xfId="0" applyFont="1" applyFill="1" applyAlignment="1" applyProtection="1">
      <alignment horizontal="left" vertical="center"/>
      <protection locked="0"/>
    </xf>
    <xf numFmtId="0" fontId="26" fillId="11" borderId="0" xfId="0" applyFont="1" applyFill="1" applyAlignment="1">
      <alignment horizontal="center" vertical="center" wrapText="1"/>
    </xf>
    <xf numFmtId="0" fontId="12" fillId="11" borderId="0" xfId="0" applyFont="1" applyFill="1" applyAlignment="1">
      <alignment horizontal="center" vertical="center" wrapText="1"/>
    </xf>
    <xf numFmtId="0" fontId="9" fillId="9" borderId="0" xfId="0" applyFont="1" applyFill="1" applyAlignment="1">
      <alignment horizontal="left" vertical="center"/>
    </xf>
    <xf numFmtId="0" fontId="10" fillId="0" borderId="0" xfId="0" applyFont="1" applyAlignment="1">
      <alignment vertical="center" wrapText="1"/>
    </xf>
    <xf numFmtId="0" fontId="8" fillId="17" borderId="0" xfId="0" applyFont="1" applyFill="1" applyAlignment="1" applyProtection="1">
      <alignment horizontal="center" vertical="center"/>
      <protection locked="0"/>
    </xf>
    <xf numFmtId="0" fontId="10" fillId="0" borderId="0" xfId="0" applyFont="1" applyAlignment="1" applyProtection="1">
      <alignment horizontal="left" vertical="center"/>
      <protection locked="0"/>
    </xf>
    <xf numFmtId="0" fontId="6" fillId="0" borderId="0" xfId="0" applyFont="1" applyAlignment="1">
      <alignment vertical="center" wrapText="1"/>
    </xf>
    <xf numFmtId="0" fontId="8" fillId="8" borderId="0" xfId="0" applyFont="1" applyFill="1" applyAlignment="1" applyProtection="1">
      <alignment horizontal="left" vertical="center"/>
      <protection locked="0"/>
    </xf>
    <xf numFmtId="0" fontId="47" fillId="0" borderId="0" xfId="0" applyFont="1" applyAlignment="1">
      <alignment vertical="center" wrapText="1"/>
    </xf>
    <xf numFmtId="0" fontId="36" fillId="25" borderId="0" xfId="0" applyFont="1" applyFill="1" applyAlignment="1" applyProtection="1">
      <alignment horizontal="left" vertical="center"/>
      <protection locked="0"/>
    </xf>
    <xf numFmtId="0" fontId="47" fillId="0" borderId="0" xfId="0" applyFont="1" applyAlignment="1">
      <alignment horizontal="left" vertical="center" wrapText="1"/>
    </xf>
    <xf numFmtId="0" fontId="6" fillId="0" borderId="0" xfId="0" applyFont="1" applyAlignment="1">
      <alignment horizontal="left" vertical="center" wrapText="1"/>
    </xf>
    <xf numFmtId="0" fontId="33" fillId="0" borderId="0" xfId="0" applyFont="1" applyAlignment="1">
      <alignment vertical="center" wrapText="1"/>
    </xf>
    <xf numFmtId="0" fontId="49" fillId="25" borderId="0" xfId="0" applyFont="1" applyFill="1" applyAlignment="1" applyProtection="1">
      <alignment horizontal="left" vertical="center"/>
      <protection locked="0"/>
    </xf>
    <xf numFmtId="0" fontId="7" fillId="11" borderId="0" xfId="0" applyFont="1" applyFill="1" applyAlignment="1">
      <alignment horizontal="center" vertical="center"/>
    </xf>
    <xf numFmtId="0" fontId="32" fillId="12" borderId="0" xfId="1" applyFill="1" applyAlignment="1">
      <alignment horizontal="center" vertical="center"/>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6" fillId="0" borderId="0" xfId="0" applyFont="1" applyAlignment="1">
      <alignment horizontal="left" vertical="center"/>
    </xf>
    <xf numFmtId="0" fontId="46" fillId="0" borderId="0" xfId="0" applyFont="1" applyAlignment="1">
      <alignment vertical="center"/>
    </xf>
    <xf numFmtId="0" fontId="34" fillId="19" borderId="0" xfId="0" applyFont="1" applyFill="1" applyAlignment="1">
      <alignment horizontal="center" vertical="center"/>
    </xf>
    <xf numFmtId="0" fontId="11" fillId="3" borderId="0" xfId="0" applyFont="1" applyFill="1" applyAlignment="1">
      <alignment horizontal="center" vertical="center" wrapText="1"/>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50" fillId="17" borderId="0" xfId="0" applyFont="1" applyFill="1" applyAlignment="1" applyProtection="1">
      <alignment horizontal="left" vertical="center"/>
      <protection locked="0"/>
    </xf>
    <xf numFmtId="0" fontId="4" fillId="13" borderId="0" xfId="0" applyFont="1" applyFill="1" applyAlignment="1">
      <alignment horizontal="center" vertical="center" wrapText="1"/>
    </xf>
    <xf numFmtId="0" fontId="6" fillId="3" borderId="0" xfId="0" applyFont="1" applyFill="1" applyAlignment="1">
      <alignment horizontal="center" vertical="center"/>
    </xf>
    <xf numFmtId="0" fontId="29" fillId="10" borderId="0" xfId="0" applyFont="1" applyFill="1" applyAlignment="1">
      <alignment horizontal="center"/>
    </xf>
    <xf numFmtId="0" fontId="1" fillId="5" borderId="0" xfId="0" applyFont="1" applyFill="1" applyAlignment="1">
      <alignment horizontal="center"/>
    </xf>
  </cellXfs>
  <cellStyles count="2">
    <cellStyle name="Hyperlink" xfId="1" builtinId="8"/>
    <cellStyle name="Normal" xfId="0" builtinId="0"/>
  </cellStyles>
  <dxfs count="36">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b/>
        <i val="0"/>
        <color rgb="FF9C0006"/>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ill>
        <patternFill>
          <bgColor theme="7" tint="0.59996337778862885"/>
        </patternFill>
      </fill>
    </dxf>
    <dxf>
      <fill>
        <patternFill>
          <bgColor theme="9" tint="0.59996337778862885"/>
        </patternFill>
      </fill>
    </dxf>
    <dxf>
      <fill>
        <patternFill>
          <bgColor rgb="FFFFFF99"/>
        </patternFill>
      </fill>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externalLink" Target="externalLinks/externalLink2.xml"/><Relationship Id="rId15" Type="http://schemas.openxmlformats.org/officeDocument/2006/relationships/customXml" Target="../customXml/item1.xml"/><Relationship Id="rId10" Type="http://schemas.microsoft.com/office/2022/10/relationships/richValueRel" Target="richData/richValueRel.xml"/><Relationship Id="rId4" Type="http://schemas.openxmlformats.org/officeDocument/2006/relationships/externalLink" Target="externalLinks/externalLink1.xml"/><Relationship Id="rId9" Type="http://schemas.openxmlformats.org/officeDocument/2006/relationships/sheetMetadata" Target="metadata.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2021-2022%20Academic%20Catalog%20Update/Degree%20Worksheets%20for%202021-22/Majors%202021-22/History%202020.xlsx" TargetMode="External"/><Relationship Id="rId1" Type="http://schemas.openxmlformats.org/officeDocument/2006/relationships/externalLinkPath" Target="/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upedu-my.sharepoint.com/Users/lyankova/Downloads/Journalism%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78"/>
  <sheetViews>
    <sheetView topLeftCell="A24" zoomScaleNormal="100" workbookViewId="0">
      <selection activeCell="C38" sqref="C38:E38"/>
    </sheetView>
  </sheetViews>
  <sheetFormatPr defaultColWidth="9.140625" defaultRowHeight="13.9"/>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6"/>
      <c r="C1" s="160" t="e" vm="1">
        <v>#VALUE!</v>
      </c>
      <c r="D1" s="153" t="s">
        <v>0</v>
      </c>
      <c r="E1" s="153"/>
      <c r="F1" s="153"/>
      <c r="G1" s="154">
        <v>2026</v>
      </c>
      <c r="H1" s="156" t="str">
        <f>_xlfn.CONCAT("- ",G1+1)</f>
        <v>- 2027</v>
      </c>
      <c r="I1" s="29"/>
      <c r="J1" s="129" t="s">
        <v>1</v>
      </c>
      <c r="K1" s="129"/>
      <c r="L1" s="29"/>
      <c r="M1" s="36"/>
      <c r="N1" s="36"/>
      <c r="O1" s="152" t="s">
        <v>2</v>
      </c>
    </row>
    <row r="2" spans="1:20" ht="15" customHeight="1">
      <c r="A2" s="14"/>
      <c r="B2" s="36"/>
      <c r="C2" s="160"/>
      <c r="D2" s="153"/>
      <c r="E2" s="153"/>
      <c r="F2" s="153"/>
      <c r="G2" s="155"/>
      <c r="H2" s="156"/>
      <c r="I2" s="29"/>
      <c r="J2" s="32" t="s">
        <v>3</v>
      </c>
      <c r="K2" s="30">
        <f>SUMIF(J:J,J2,I:I)</f>
        <v>128</v>
      </c>
      <c r="L2" s="76" t="str">
        <f>CONCATENATE("You have ", SUM(K4:K5)," credits so far.")</f>
        <v>You have 0 credits so far.</v>
      </c>
      <c r="M2" s="36"/>
      <c r="N2" s="36"/>
      <c r="O2" s="152"/>
    </row>
    <row r="3" spans="1:20" ht="15" customHeight="1">
      <c r="A3" s="14"/>
      <c r="B3" s="36"/>
      <c r="C3" s="160"/>
      <c r="D3" s="153"/>
      <c r="E3" s="153"/>
      <c r="F3" s="153"/>
      <c r="G3" s="155"/>
      <c r="H3" s="156"/>
      <c r="I3" s="29"/>
      <c r="J3" s="32" t="s">
        <v>4</v>
      </c>
      <c r="K3" s="30">
        <f>SUMIF(J:J,J3,I:I)</f>
        <v>0</v>
      </c>
      <c r="L3" s="159" t="s">
        <v>5</v>
      </c>
      <c r="M3" s="36"/>
      <c r="N3" s="36"/>
      <c r="O3" s="152"/>
    </row>
    <row r="4" spans="1:20" s="8" customFormat="1" ht="16.5" customHeight="1">
      <c r="A4" s="14"/>
      <c r="B4" s="37"/>
      <c r="C4" s="5" t="s">
        <v>6</v>
      </c>
      <c r="E4" s="6" t="s">
        <v>7</v>
      </c>
      <c r="F4" s="157"/>
      <c r="G4" s="157"/>
      <c r="H4" s="157"/>
      <c r="I4" s="29"/>
      <c r="J4" s="32" t="s">
        <v>8</v>
      </c>
      <c r="K4" s="30">
        <f>SUMIF(J:J,J4,I:I)</f>
        <v>0</v>
      </c>
      <c r="L4" s="159"/>
      <c r="M4" s="37"/>
      <c r="N4" s="37"/>
      <c r="O4" s="152"/>
    </row>
    <row r="5" spans="1:20" s="8" customFormat="1" ht="16.5" customHeight="1">
      <c r="A5" s="14"/>
      <c r="B5" s="37"/>
      <c r="C5" s="5" t="s">
        <v>9</v>
      </c>
      <c r="E5" s="6" t="s">
        <v>10</v>
      </c>
      <c r="F5" s="157"/>
      <c r="G5" s="157"/>
      <c r="H5" s="157"/>
      <c r="I5" s="29"/>
      <c r="J5" s="33" t="s">
        <v>11</v>
      </c>
      <c r="K5" s="31">
        <f>SUMIF(J:J,J5,I:I)</f>
        <v>0</v>
      </c>
      <c r="L5" s="76" t="str">
        <f>CONCATENATE("You have ", 128-SUM(K4:K5), " credits left to earn.")</f>
        <v>You have 128 credits left to earn.</v>
      </c>
      <c r="M5" s="37"/>
      <c r="N5" s="37"/>
      <c r="O5" s="152"/>
    </row>
    <row r="6" spans="1:20" s="8" customFormat="1" ht="16.5" customHeight="1">
      <c r="A6" s="14"/>
      <c r="B6" s="37"/>
      <c r="C6" s="5" t="s">
        <v>12</v>
      </c>
      <c r="E6" s="6" t="s">
        <v>13</v>
      </c>
      <c r="F6" s="157"/>
      <c r="G6" s="157"/>
      <c r="H6" s="157"/>
      <c r="I6" s="29"/>
      <c r="J6" s="24" t="s">
        <v>14</v>
      </c>
      <c r="K6" s="27">
        <f>SUM(K2:K5)</f>
        <v>128</v>
      </c>
      <c r="L6" s="77"/>
      <c r="M6" s="37"/>
      <c r="N6" s="37"/>
      <c r="O6" s="152"/>
    </row>
    <row r="7" spans="1:20" s="8" customFormat="1" ht="36.75" customHeight="1">
      <c r="A7" s="14"/>
      <c r="B7" s="37"/>
      <c r="C7" s="26" t="s">
        <v>15</v>
      </c>
      <c r="D7" s="21"/>
      <c r="E7" s="20"/>
      <c r="F7" s="28" t="s">
        <v>16</v>
      </c>
      <c r="G7" s="28" t="s">
        <v>17</v>
      </c>
      <c r="H7" s="28" t="s">
        <v>18</v>
      </c>
      <c r="I7" s="13" t="s">
        <v>19</v>
      </c>
      <c r="J7" s="13" t="s">
        <v>20</v>
      </c>
      <c r="K7" s="132" t="s">
        <v>21</v>
      </c>
      <c r="L7" s="133"/>
      <c r="M7" s="38"/>
      <c r="N7" s="38"/>
      <c r="O7" s="75"/>
    </row>
    <row r="8" spans="1:20" ht="27.6">
      <c r="A8" s="14"/>
      <c r="B8" s="22"/>
      <c r="C8" s="22" t="s">
        <v>22</v>
      </c>
      <c r="D8" s="22"/>
      <c r="E8" s="19"/>
      <c r="F8" s="16"/>
      <c r="G8" s="19"/>
      <c r="H8" s="19"/>
      <c r="I8" s="19"/>
      <c r="J8" s="19"/>
      <c r="K8" s="19"/>
      <c r="L8" s="73" t="s">
        <v>23</v>
      </c>
      <c r="M8" s="19"/>
      <c r="N8" s="36"/>
      <c r="O8" s="74"/>
      <c r="P8" s="8"/>
      <c r="Q8" s="8"/>
      <c r="R8" s="8"/>
      <c r="S8" s="8"/>
      <c r="T8" s="8"/>
    </row>
    <row r="9" spans="1:20" ht="16.5" customHeight="1">
      <c r="A9" s="14"/>
      <c r="B9" s="22"/>
      <c r="C9" s="23" t="s">
        <v>24</v>
      </c>
      <c r="D9" s="23"/>
      <c r="E9" s="19"/>
      <c r="F9" s="16"/>
      <c r="G9" s="19"/>
      <c r="H9" s="19"/>
      <c r="I9" s="19"/>
      <c r="J9" s="19"/>
      <c r="K9" s="19"/>
      <c r="L9" s="19"/>
      <c r="M9" s="19"/>
      <c r="N9" s="36"/>
      <c r="O9" s="8"/>
      <c r="P9" s="8"/>
      <c r="Q9" s="8"/>
      <c r="R9" s="8"/>
      <c r="S9" s="8"/>
      <c r="T9" s="8"/>
    </row>
    <row r="10" spans="1:20" s="9" customFormat="1" ht="24" customHeight="1">
      <c r="A10" s="14"/>
      <c r="B10" s="22"/>
      <c r="C10" s="17" t="s">
        <v>25</v>
      </c>
      <c r="D10" s="17"/>
      <c r="E10" s="17"/>
      <c r="F10" s="25"/>
      <c r="G10" s="17"/>
      <c r="H10" s="17"/>
      <c r="I10" s="17"/>
      <c r="J10" s="17"/>
      <c r="K10" s="130"/>
      <c r="L10" s="130"/>
      <c r="M10" s="19"/>
      <c r="N10" s="36"/>
      <c r="O10" s="8"/>
      <c r="P10" s="8"/>
    </row>
    <row r="11" spans="1:20" ht="15.75" customHeight="1">
      <c r="A11" s="14"/>
      <c r="B11" s="22"/>
      <c r="C11" s="128" t="s">
        <v>26</v>
      </c>
      <c r="D11" s="128"/>
      <c r="E11" s="128"/>
      <c r="F11" s="42" t="s">
        <v>27</v>
      </c>
      <c r="G11" s="42" t="s">
        <v>27</v>
      </c>
      <c r="H11" s="40"/>
      <c r="I11" s="41">
        <v>4</v>
      </c>
      <c r="J11" s="10" t="s">
        <v>3</v>
      </c>
      <c r="K11" s="131"/>
      <c r="L11" s="131"/>
      <c r="M11" s="19"/>
      <c r="N11" s="36"/>
      <c r="O11" s="8"/>
      <c r="P11" s="8"/>
    </row>
    <row r="12" spans="1:20" ht="15.75" customHeight="1">
      <c r="A12" s="14"/>
      <c r="B12" s="22"/>
      <c r="C12" s="128" t="s">
        <v>26</v>
      </c>
      <c r="D12" s="128"/>
      <c r="E12" s="128"/>
      <c r="F12" s="42" t="s">
        <v>27</v>
      </c>
      <c r="G12" s="42" t="s">
        <v>27</v>
      </c>
      <c r="H12" s="40"/>
      <c r="I12" s="41">
        <v>4</v>
      </c>
      <c r="J12" s="10" t="s">
        <v>3</v>
      </c>
      <c r="K12" s="131"/>
      <c r="L12" s="131"/>
      <c r="M12" s="19"/>
      <c r="N12" s="36"/>
      <c r="O12" s="8"/>
      <c r="P12" s="8"/>
    </row>
    <row r="13" spans="1:20" ht="15.75" customHeight="1">
      <c r="A13" s="14"/>
      <c r="B13" s="22"/>
      <c r="C13" s="137" t="s">
        <v>28</v>
      </c>
      <c r="D13" s="137"/>
      <c r="E13" s="137"/>
      <c r="F13" s="42" t="s">
        <v>27</v>
      </c>
      <c r="G13" s="42" t="s">
        <v>27</v>
      </c>
      <c r="H13" s="40"/>
      <c r="I13" s="41">
        <v>4</v>
      </c>
      <c r="J13" s="10" t="s">
        <v>3</v>
      </c>
      <c r="K13" s="131"/>
      <c r="L13" s="131"/>
      <c r="M13" s="19"/>
      <c r="N13" s="36"/>
    </row>
    <row r="14" spans="1:20" ht="15.75" customHeight="1">
      <c r="A14" s="14"/>
      <c r="B14" s="22"/>
      <c r="C14" s="137" t="s">
        <v>29</v>
      </c>
      <c r="D14" s="137"/>
      <c r="E14" s="137"/>
      <c r="F14" s="42" t="s">
        <v>27</v>
      </c>
      <c r="G14" s="42" t="s">
        <v>27</v>
      </c>
      <c r="H14" s="40"/>
      <c r="I14" s="41">
        <v>4</v>
      </c>
      <c r="J14" s="10" t="s">
        <v>3</v>
      </c>
      <c r="K14" s="131"/>
      <c r="L14" s="131"/>
      <c r="M14" s="19"/>
      <c r="N14" s="36"/>
    </row>
    <row r="15" spans="1:20" s="9" customFormat="1" ht="24" customHeight="1">
      <c r="A15" s="14"/>
      <c r="B15" s="22"/>
      <c r="C15" s="67" t="s">
        <v>30</v>
      </c>
      <c r="D15" s="67"/>
      <c r="E15" s="18"/>
      <c r="F15" s="18"/>
      <c r="G15" s="18"/>
      <c r="H15" s="18"/>
      <c r="I15" s="18"/>
      <c r="J15" s="18"/>
      <c r="K15" s="18"/>
      <c r="L15" s="18"/>
      <c r="M15" s="19"/>
      <c r="N15" s="36"/>
    </row>
    <row r="16" spans="1:20" ht="15.75" customHeight="1">
      <c r="A16" s="14"/>
      <c r="B16" s="22"/>
      <c r="C16" s="137" t="s">
        <v>31</v>
      </c>
      <c r="D16" s="137"/>
      <c r="E16" s="137"/>
      <c r="F16" s="42" t="s">
        <v>27</v>
      </c>
      <c r="G16" s="42" t="s">
        <v>27</v>
      </c>
      <c r="H16" s="40" t="s">
        <v>32</v>
      </c>
      <c r="I16" s="41" t="s">
        <v>33</v>
      </c>
      <c r="J16" s="10" t="s">
        <v>3</v>
      </c>
      <c r="K16" s="131"/>
      <c r="L16" s="131"/>
      <c r="M16" s="19"/>
      <c r="N16" s="36"/>
    </row>
    <row r="17" spans="1:14" s="9" customFormat="1" ht="24" customHeight="1">
      <c r="A17" s="14"/>
      <c r="B17" s="22"/>
      <c r="C17" s="67" t="s">
        <v>34</v>
      </c>
      <c r="D17" s="18"/>
      <c r="E17" s="12"/>
      <c r="F17" s="12"/>
      <c r="G17" s="12"/>
      <c r="H17" s="12"/>
      <c r="I17" s="12"/>
      <c r="J17" s="12"/>
      <c r="K17" s="134"/>
      <c r="L17" s="134"/>
      <c r="M17" s="19"/>
      <c r="N17" s="36"/>
    </row>
    <row r="18" spans="1:14" ht="17.850000000000001" customHeight="1">
      <c r="A18" s="14"/>
      <c r="B18" s="22"/>
      <c r="C18" s="126" t="s">
        <v>35</v>
      </c>
      <c r="D18" s="126"/>
      <c r="E18" s="126"/>
      <c r="F18" s="42" t="s">
        <v>27</v>
      </c>
      <c r="G18" s="42" t="s">
        <v>27</v>
      </c>
      <c r="H18" s="40" t="s">
        <v>32</v>
      </c>
      <c r="I18" s="41">
        <v>4</v>
      </c>
      <c r="J18" s="10" t="s">
        <v>3</v>
      </c>
      <c r="K18" s="158"/>
      <c r="L18" s="131"/>
      <c r="M18" s="19"/>
      <c r="N18" s="36"/>
    </row>
    <row r="19" spans="1:14" ht="17.850000000000001" customHeight="1">
      <c r="A19" s="14"/>
      <c r="B19" s="22"/>
      <c r="C19" s="140" t="s">
        <v>36</v>
      </c>
      <c r="D19" s="138"/>
      <c r="E19" s="138"/>
      <c r="F19" s="42" t="s">
        <v>27</v>
      </c>
      <c r="G19" s="42" t="s">
        <v>27</v>
      </c>
      <c r="H19" s="40" t="s">
        <v>32</v>
      </c>
      <c r="I19" s="41">
        <v>4</v>
      </c>
      <c r="J19" s="10" t="s">
        <v>3</v>
      </c>
      <c r="K19" s="131"/>
      <c r="L19" s="131"/>
      <c r="M19" s="19"/>
      <c r="N19" s="36"/>
    </row>
    <row r="20" spans="1:14" s="9" customFormat="1" ht="24" customHeight="1">
      <c r="A20" s="14"/>
      <c r="B20" s="22"/>
      <c r="C20" s="18" t="s">
        <v>37</v>
      </c>
      <c r="D20" s="18"/>
      <c r="E20" s="12"/>
      <c r="F20" s="12"/>
      <c r="G20" s="12"/>
      <c r="H20" s="12"/>
      <c r="I20" s="12"/>
      <c r="J20" s="12"/>
      <c r="K20" s="134"/>
      <c r="L20" s="134"/>
      <c r="M20" s="19"/>
      <c r="N20" s="36"/>
    </row>
    <row r="21" spans="1:14" ht="15.75" customHeight="1">
      <c r="A21" s="14"/>
      <c r="B21" s="22"/>
      <c r="C21" s="81" t="s">
        <v>38</v>
      </c>
      <c r="D21" s="43"/>
      <c r="E21" s="43"/>
      <c r="F21" s="43"/>
      <c r="G21" s="43"/>
      <c r="H21" s="43"/>
      <c r="I21" s="43"/>
      <c r="J21" s="43"/>
      <c r="K21" s="136"/>
      <c r="L21" s="136"/>
      <c r="M21" s="19"/>
      <c r="N21" s="36"/>
    </row>
    <row r="22" spans="1:14" s="9" customFormat="1" ht="24" customHeight="1">
      <c r="A22" s="14"/>
      <c r="B22" s="22"/>
      <c r="C22" s="17" t="s">
        <v>39</v>
      </c>
      <c r="D22" s="17"/>
      <c r="E22" s="4"/>
      <c r="F22" s="12"/>
      <c r="G22" s="12"/>
      <c r="H22" s="4"/>
      <c r="I22" s="4"/>
      <c r="J22" s="4"/>
      <c r="K22" s="134"/>
      <c r="L22" s="134"/>
      <c r="M22" s="19"/>
      <c r="N22" s="36"/>
    </row>
    <row r="23" spans="1:14" ht="15.75" customHeight="1">
      <c r="A23" s="14"/>
      <c r="B23" s="22"/>
      <c r="C23" s="137" t="s">
        <v>40</v>
      </c>
      <c r="D23" s="137"/>
      <c r="E23" s="137"/>
      <c r="F23" s="42" t="s">
        <v>27</v>
      </c>
      <c r="G23" s="42" t="s">
        <v>27</v>
      </c>
      <c r="H23" s="40" t="s">
        <v>32</v>
      </c>
      <c r="I23" s="41">
        <v>4</v>
      </c>
      <c r="J23" s="10" t="s">
        <v>3</v>
      </c>
      <c r="K23" s="136"/>
      <c r="L23" s="136"/>
      <c r="M23" s="19"/>
      <c r="N23" s="36"/>
    </row>
    <row r="24" spans="1:14" s="9" customFormat="1" ht="17.25" customHeight="1">
      <c r="A24" s="14"/>
      <c r="B24" s="22"/>
      <c r="C24" s="144" t="s">
        <v>41</v>
      </c>
      <c r="D24" s="144"/>
      <c r="E24" s="144"/>
      <c r="F24" s="141" t="s">
        <v>42</v>
      </c>
      <c r="G24" s="141"/>
      <c r="H24" s="141"/>
      <c r="I24" s="141"/>
      <c r="J24" s="43"/>
      <c r="K24" s="136"/>
      <c r="L24" s="136"/>
      <c r="M24" s="19"/>
      <c r="N24" s="36"/>
    </row>
    <row r="25" spans="1:14" s="9" customFormat="1" ht="17.25" customHeight="1">
      <c r="A25" s="14"/>
      <c r="B25" s="22"/>
      <c r="C25" s="144" t="s">
        <v>43</v>
      </c>
      <c r="D25" s="144"/>
      <c r="E25" s="144"/>
      <c r="F25" s="145" t="s">
        <v>42</v>
      </c>
      <c r="G25" s="145"/>
      <c r="H25" s="145"/>
      <c r="I25" s="145"/>
      <c r="J25" s="43"/>
      <c r="K25" s="136"/>
      <c r="L25" s="136"/>
      <c r="M25" s="19"/>
      <c r="N25" s="36"/>
    </row>
    <row r="26" spans="1:14" s="9" customFormat="1" ht="24" customHeight="1">
      <c r="A26" s="14"/>
      <c r="B26" s="22"/>
      <c r="C26" s="18" t="s">
        <v>44</v>
      </c>
      <c r="D26" s="18"/>
      <c r="E26" s="12"/>
      <c r="F26" s="12"/>
      <c r="G26" s="12"/>
      <c r="H26" s="12"/>
      <c r="I26" s="12"/>
      <c r="J26" s="12"/>
      <c r="K26" s="134"/>
      <c r="L26" s="134"/>
      <c r="M26" s="19"/>
      <c r="N26" s="36"/>
    </row>
    <row r="27" spans="1:14" ht="15.75" customHeight="1">
      <c r="A27" s="14"/>
      <c r="B27" s="22"/>
      <c r="C27" s="135" t="s">
        <v>45</v>
      </c>
      <c r="D27" s="135"/>
      <c r="E27" s="135"/>
      <c r="F27" s="42" t="s">
        <v>27</v>
      </c>
      <c r="G27" s="42" t="s">
        <v>27</v>
      </c>
      <c r="H27" s="40" t="s">
        <v>32</v>
      </c>
      <c r="I27" s="41">
        <v>4</v>
      </c>
      <c r="J27" s="10" t="s">
        <v>3</v>
      </c>
      <c r="K27" s="131"/>
      <c r="L27" s="131"/>
      <c r="M27" s="19"/>
      <c r="N27" s="36"/>
    </row>
    <row r="28" spans="1:14" s="9" customFormat="1" ht="24" customHeight="1">
      <c r="A28" s="14"/>
      <c r="B28" s="22"/>
      <c r="C28" s="18" t="s">
        <v>46</v>
      </c>
      <c r="D28" s="18"/>
      <c r="E28" s="12"/>
      <c r="F28" s="12"/>
      <c r="G28" s="12"/>
      <c r="H28" s="12"/>
      <c r="I28" s="12"/>
      <c r="J28" s="12"/>
      <c r="K28" s="134"/>
      <c r="L28" s="134"/>
      <c r="M28" s="19"/>
      <c r="N28" s="36"/>
    </row>
    <row r="29" spans="1:14" ht="18" customHeight="1">
      <c r="A29" s="14"/>
      <c r="B29" s="22"/>
      <c r="C29" s="138" t="s">
        <v>47</v>
      </c>
      <c r="D29" s="138"/>
      <c r="E29" s="138"/>
      <c r="F29" s="42" t="s">
        <v>27</v>
      </c>
      <c r="G29" s="42" t="s">
        <v>27</v>
      </c>
      <c r="H29" s="40" t="s">
        <v>32</v>
      </c>
      <c r="I29" s="41">
        <v>4</v>
      </c>
      <c r="J29" s="10" t="s">
        <v>3</v>
      </c>
      <c r="K29" s="131"/>
      <c r="L29" s="131"/>
      <c r="M29" s="19"/>
      <c r="N29" s="36"/>
    </row>
    <row r="30" spans="1:14" ht="15.75" customHeight="1">
      <c r="A30" s="14"/>
      <c r="B30" s="22"/>
      <c r="C30" s="142" t="s">
        <v>48</v>
      </c>
      <c r="D30" s="143"/>
      <c r="E30" s="143"/>
      <c r="F30" s="42" t="s">
        <v>27</v>
      </c>
      <c r="G30" s="42" t="s">
        <v>27</v>
      </c>
      <c r="H30" s="40" t="s">
        <v>32</v>
      </c>
      <c r="I30" s="41">
        <v>4</v>
      </c>
      <c r="J30" s="10" t="s">
        <v>3</v>
      </c>
      <c r="K30" s="131"/>
      <c r="L30" s="131"/>
      <c r="M30" s="19"/>
      <c r="N30" s="36"/>
    </row>
    <row r="31" spans="1:14" ht="6.75" customHeight="1">
      <c r="A31" s="14"/>
      <c r="B31" s="22"/>
      <c r="C31" s="22"/>
      <c r="D31" s="22"/>
      <c r="E31" s="22"/>
      <c r="F31" s="22"/>
      <c r="G31" s="22"/>
      <c r="H31" s="22"/>
      <c r="I31" s="22"/>
      <c r="J31" s="22"/>
      <c r="K31" s="22"/>
      <c r="L31" s="22"/>
      <c r="M31" s="22"/>
      <c r="N31" s="36"/>
    </row>
    <row r="32" spans="1:14" ht="36" customHeight="1">
      <c r="A32" s="14"/>
      <c r="B32" s="48"/>
      <c r="C32" s="79" t="s">
        <v>49</v>
      </c>
      <c r="D32" s="47"/>
      <c r="E32" s="48"/>
      <c r="F32" s="48"/>
      <c r="G32" s="48"/>
      <c r="H32" s="48"/>
      <c r="I32" s="48"/>
      <c r="J32" s="48"/>
      <c r="K32" s="48"/>
      <c r="L32" s="48"/>
      <c r="M32" s="48"/>
      <c r="N32" s="36"/>
    </row>
    <row r="33" spans="1:14" ht="18.600000000000001" customHeight="1">
      <c r="A33" s="14"/>
      <c r="B33" s="53"/>
      <c r="C33" s="114" t="s">
        <v>50</v>
      </c>
      <c r="D33" s="113"/>
      <c r="E33" s="53"/>
      <c r="F33" s="53"/>
      <c r="G33" s="53"/>
      <c r="H33" s="53"/>
      <c r="I33" s="53"/>
      <c r="J33" s="53"/>
      <c r="K33" s="53"/>
      <c r="L33" s="53"/>
      <c r="M33" s="53"/>
      <c r="N33" s="36"/>
    </row>
    <row r="34" spans="1:14" ht="15" customHeight="1">
      <c r="A34" s="14"/>
      <c r="B34" s="53"/>
      <c r="C34" s="138" t="s">
        <v>51</v>
      </c>
      <c r="D34" s="120"/>
      <c r="E34" s="120"/>
      <c r="F34" s="44" t="s">
        <v>27</v>
      </c>
      <c r="G34" s="45" t="s">
        <v>27</v>
      </c>
      <c r="H34" s="45" t="s">
        <v>32</v>
      </c>
      <c r="I34" s="46">
        <v>4</v>
      </c>
      <c r="J34" s="46" t="s">
        <v>3</v>
      </c>
      <c r="K34" s="139"/>
      <c r="L34" s="139"/>
      <c r="M34" s="54"/>
      <c r="N34" s="36"/>
    </row>
    <row r="35" spans="1:14">
      <c r="A35" s="14"/>
      <c r="B35" s="53"/>
      <c r="C35" s="119" t="s">
        <v>52</v>
      </c>
      <c r="D35" s="119"/>
      <c r="E35" s="119"/>
      <c r="F35" s="44" t="s">
        <v>27</v>
      </c>
      <c r="G35" s="45" t="s">
        <v>27</v>
      </c>
      <c r="H35" s="45" t="s">
        <v>32</v>
      </c>
      <c r="I35" s="46">
        <v>4</v>
      </c>
      <c r="J35" s="46" t="s">
        <v>3</v>
      </c>
      <c r="K35" s="117"/>
      <c r="L35" s="117"/>
      <c r="M35" s="54"/>
      <c r="N35" s="36"/>
    </row>
    <row r="36" spans="1:14">
      <c r="A36" s="14"/>
      <c r="B36" s="53"/>
      <c r="C36" s="119" t="s">
        <v>53</v>
      </c>
      <c r="D36" s="119"/>
      <c r="E36" s="119"/>
      <c r="F36" s="44" t="s">
        <v>27</v>
      </c>
      <c r="G36" s="45" t="s">
        <v>27</v>
      </c>
      <c r="H36" s="45" t="s">
        <v>32</v>
      </c>
      <c r="I36" s="46">
        <v>4</v>
      </c>
      <c r="J36" s="46" t="s">
        <v>3</v>
      </c>
      <c r="K36" s="117"/>
      <c r="L36" s="117"/>
      <c r="M36" s="54"/>
      <c r="N36" s="36"/>
    </row>
    <row r="37" spans="1:14" ht="15" customHeight="1">
      <c r="A37" s="14"/>
      <c r="B37" s="53"/>
      <c r="C37" s="151" t="s">
        <v>54</v>
      </c>
      <c r="D37" s="119"/>
      <c r="E37" s="119"/>
      <c r="F37" s="44" t="s">
        <v>27</v>
      </c>
      <c r="G37" s="45" t="s">
        <v>27</v>
      </c>
      <c r="H37" s="45" t="s">
        <v>32</v>
      </c>
      <c r="I37" s="46">
        <v>4</v>
      </c>
      <c r="J37" s="46" t="s">
        <v>3</v>
      </c>
      <c r="K37" s="117"/>
      <c r="L37" s="117"/>
      <c r="M37" s="54"/>
      <c r="N37" s="36"/>
    </row>
    <row r="38" spans="1:14" ht="15" customHeight="1">
      <c r="A38" s="14"/>
      <c r="B38" s="53"/>
      <c r="C38" s="118" t="s">
        <v>55</v>
      </c>
      <c r="D38" s="119"/>
      <c r="E38" s="119"/>
      <c r="F38" s="44" t="s">
        <v>27</v>
      </c>
      <c r="G38" s="45" t="s">
        <v>27</v>
      </c>
      <c r="H38" s="45" t="s">
        <v>32</v>
      </c>
      <c r="I38" s="46">
        <v>4</v>
      </c>
      <c r="J38" s="46" t="s">
        <v>3</v>
      </c>
      <c r="K38" s="117"/>
      <c r="L38" s="117"/>
      <c r="M38" s="54"/>
      <c r="N38" s="36"/>
    </row>
    <row r="39" spans="1:14" ht="15" customHeight="1">
      <c r="A39" s="14"/>
      <c r="B39" s="53"/>
      <c r="C39" s="124" t="s">
        <v>56</v>
      </c>
      <c r="D39" s="125"/>
      <c r="E39" s="125"/>
      <c r="F39" s="44" t="s">
        <v>27</v>
      </c>
      <c r="G39" s="45" t="s">
        <v>27</v>
      </c>
      <c r="H39" s="45" t="s">
        <v>32</v>
      </c>
      <c r="I39" s="46">
        <v>4</v>
      </c>
      <c r="J39" s="46" t="s">
        <v>3</v>
      </c>
      <c r="K39" s="117"/>
      <c r="L39" s="117"/>
      <c r="M39" s="54"/>
      <c r="N39" s="36"/>
    </row>
    <row r="40" spans="1:14" ht="15" customHeight="1">
      <c r="A40" s="14"/>
      <c r="B40" s="53"/>
      <c r="C40" s="126" t="s">
        <v>57</v>
      </c>
      <c r="D40" s="119"/>
      <c r="E40" s="119"/>
      <c r="F40" s="44" t="s">
        <v>27</v>
      </c>
      <c r="G40" s="45" t="s">
        <v>27</v>
      </c>
      <c r="H40" s="45" t="s">
        <v>32</v>
      </c>
      <c r="I40" s="46">
        <v>1</v>
      </c>
      <c r="J40" s="46" t="s">
        <v>3</v>
      </c>
      <c r="K40" s="117"/>
      <c r="L40" s="117"/>
      <c r="M40" s="54"/>
      <c r="N40" s="36"/>
    </row>
    <row r="41" spans="1:14" ht="15" customHeight="1">
      <c r="A41" s="14"/>
      <c r="B41" s="53"/>
      <c r="C41" s="124" t="s">
        <v>58</v>
      </c>
      <c r="D41" s="125"/>
      <c r="E41" s="125"/>
      <c r="F41" s="44" t="s">
        <v>27</v>
      </c>
      <c r="G41" s="45" t="s">
        <v>27</v>
      </c>
      <c r="H41" s="45" t="s">
        <v>32</v>
      </c>
      <c r="I41" s="46">
        <v>2</v>
      </c>
      <c r="J41" s="46" t="s">
        <v>3</v>
      </c>
      <c r="K41" s="117"/>
      <c r="L41" s="117"/>
      <c r="M41" s="54"/>
      <c r="N41" s="36"/>
    </row>
    <row r="42" spans="1:14" ht="15" customHeight="1">
      <c r="A42" s="14"/>
      <c r="B42" s="53"/>
      <c r="C42" s="124" t="s">
        <v>58</v>
      </c>
      <c r="D42" s="125"/>
      <c r="E42" s="125"/>
      <c r="F42" s="44" t="s">
        <v>27</v>
      </c>
      <c r="G42" s="45" t="s">
        <v>27</v>
      </c>
      <c r="H42" s="45" t="s">
        <v>32</v>
      </c>
      <c r="I42" s="46">
        <v>2</v>
      </c>
      <c r="J42" s="46" t="s">
        <v>3</v>
      </c>
      <c r="K42" s="117"/>
      <c r="L42" s="117"/>
      <c r="M42" s="54"/>
      <c r="N42" s="36"/>
    </row>
    <row r="43" spans="1:14" ht="15" customHeight="1">
      <c r="A43" s="14"/>
      <c r="B43" s="53"/>
      <c r="C43" s="124" t="s">
        <v>58</v>
      </c>
      <c r="D43" s="125"/>
      <c r="E43" s="125"/>
      <c r="F43" s="44" t="s">
        <v>27</v>
      </c>
      <c r="G43" s="45" t="s">
        <v>27</v>
      </c>
      <c r="H43" s="45" t="s">
        <v>32</v>
      </c>
      <c r="I43" s="46">
        <v>2</v>
      </c>
      <c r="J43" s="46" t="s">
        <v>3</v>
      </c>
      <c r="K43" s="117"/>
      <c r="L43" s="117"/>
      <c r="M43" s="54"/>
      <c r="N43" s="36"/>
    </row>
    <row r="44" spans="1:14" ht="15" customHeight="1">
      <c r="A44" s="14"/>
      <c r="B44" s="53"/>
      <c r="C44" s="124" t="s">
        <v>59</v>
      </c>
      <c r="D44" s="125"/>
      <c r="E44" s="125"/>
      <c r="F44" s="44" t="s">
        <v>27</v>
      </c>
      <c r="G44" s="45" t="s">
        <v>27</v>
      </c>
      <c r="H44" s="45" t="s">
        <v>32</v>
      </c>
      <c r="I44" s="46">
        <v>4</v>
      </c>
      <c r="J44" s="46" t="s">
        <v>3</v>
      </c>
      <c r="K44" s="117"/>
      <c r="L44" s="117"/>
      <c r="M44" s="54"/>
      <c r="N44" s="36"/>
    </row>
    <row r="45" spans="1:14" ht="15" customHeight="1">
      <c r="A45" s="14"/>
      <c r="B45" s="53"/>
      <c r="C45" s="124" t="s">
        <v>59</v>
      </c>
      <c r="D45" s="125"/>
      <c r="E45" s="125"/>
      <c r="F45" s="44" t="s">
        <v>27</v>
      </c>
      <c r="G45" s="45" t="s">
        <v>27</v>
      </c>
      <c r="H45" s="45" t="s">
        <v>32</v>
      </c>
      <c r="I45" s="46">
        <v>4</v>
      </c>
      <c r="J45" s="46" t="s">
        <v>3</v>
      </c>
      <c r="K45" s="117"/>
      <c r="L45" s="117"/>
      <c r="M45" s="54"/>
      <c r="N45" s="36"/>
    </row>
    <row r="46" spans="1:14" ht="15" customHeight="1">
      <c r="A46" s="14"/>
      <c r="B46" s="53"/>
      <c r="C46" s="124" t="s">
        <v>59</v>
      </c>
      <c r="D46" s="125"/>
      <c r="E46" s="125"/>
      <c r="F46" s="44" t="s">
        <v>27</v>
      </c>
      <c r="G46" s="45" t="s">
        <v>27</v>
      </c>
      <c r="H46" s="45" t="s">
        <v>32</v>
      </c>
      <c r="I46" s="46">
        <v>4</v>
      </c>
      <c r="J46" s="46" t="s">
        <v>3</v>
      </c>
      <c r="K46" s="117"/>
      <c r="L46" s="117"/>
      <c r="M46" s="54"/>
      <c r="N46" s="36"/>
    </row>
    <row r="47" spans="1:14" ht="15" customHeight="1">
      <c r="A47" s="14"/>
      <c r="B47" s="53"/>
      <c r="C47" s="124" t="s">
        <v>59</v>
      </c>
      <c r="D47" s="125"/>
      <c r="E47" s="125"/>
      <c r="F47" s="44" t="s">
        <v>27</v>
      </c>
      <c r="G47" s="45" t="s">
        <v>27</v>
      </c>
      <c r="H47" s="45" t="s">
        <v>32</v>
      </c>
      <c r="I47" s="46">
        <v>4</v>
      </c>
      <c r="J47" s="46" t="s">
        <v>3</v>
      </c>
      <c r="K47" s="117"/>
      <c r="L47" s="117"/>
      <c r="M47" s="54"/>
      <c r="N47" s="36"/>
    </row>
    <row r="48" spans="1:14" ht="9" customHeight="1">
      <c r="A48" s="14"/>
      <c r="B48" s="53"/>
      <c r="C48" s="53"/>
      <c r="D48" s="53"/>
      <c r="E48" s="53"/>
      <c r="F48" s="53"/>
      <c r="G48" s="53"/>
      <c r="H48" s="53"/>
      <c r="I48" s="53"/>
      <c r="J48" s="53"/>
      <c r="K48" s="53"/>
      <c r="L48" s="53"/>
      <c r="M48" s="53"/>
      <c r="N48" s="36"/>
    </row>
    <row r="49" spans="1:14" ht="32.25" customHeight="1">
      <c r="A49" s="14"/>
      <c r="B49" s="50"/>
      <c r="C49" s="49" t="s">
        <v>60</v>
      </c>
      <c r="D49" s="49"/>
      <c r="E49" s="50"/>
      <c r="F49" s="51"/>
      <c r="G49" s="51"/>
      <c r="H49" s="50"/>
      <c r="I49" s="50"/>
      <c r="J49" s="50"/>
      <c r="K49" s="127"/>
      <c r="L49" s="127"/>
      <c r="M49" s="52"/>
      <c r="N49" s="36"/>
    </row>
    <row r="50" spans="1:14" ht="13.5" customHeight="1">
      <c r="A50" s="14"/>
      <c r="B50" s="55"/>
      <c r="C50" s="123"/>
      <c r="D50" s="123"/>
      <c r="E50" s="123"/>
      <c r="F50" s="58" t="s">
        <v>27</v>
      </c>
      <c r="G50" s="59" t="s">
        <v>27</v>
      </c>
      <c r="H50" s="59" t="s">
        <v>32</v>
      </c>
      <c r="I50" s="60">
        <v>4</v>
      </c>
      <c r="J50" s="60" t="s">
        <v>3</v>
      </c>
      <c r="K50" s="122"/>
      <c r="L50" s="122"/>
      <c r="M50" s="57"/>
      <c r="N50" s="36"/>
    </row>
    <row r="51" spans="1:14" ht="14.25" customHeight="1">
      <c r="A51" s="14"/>
      <c r="B51" s="55"/>
      <c r="C51" s="123"/>
      <c r="D51" s="123"/>
      <c r="E51" s="123"/>
      <c r="F51" s="58" t="s">
        <v>27</v>
      </c>
      <c r="G51" s="59" t="s">
        <v>27</v>
      </c>
      <c r="H51" s="59" t="s">
        <v>32</v>
      </c>
      <c r="I51" s="60">
        <v>4</v>
      </c>
      <c r="J51" s="60" t="s">
        <v>3</v>
      </c>
      <c r="K51" s="122"/>
      <c r="L51" s="122"/>
      <c r="M51" s="57"/>
      <c r="N51" s="36"/>
    </row>
    <row r="52" spans="1:14" ht="14.25" customHeight="1">
      <c r="A52" s="14"/>
      <c r="B52" s="55"/>
      <c r="C52" s="123"/>
      <c r="D52" s="123"/>
      <c r="E52" s="123"/>
      <c r="F52" s="58" t="s">
        <v>27</v>
      </c>
      <c r="G52" s="59" t="s">
        <v>27</v>
      </c>
      <c r="H52" s="59" t="s">
        <v>32</v>
      </c>
      <c r="I52" s="60">
        <v>4</v>
      </c>
      <c r="J52" s="60" t="s">
        <v>3</v>
      </c>
      <c r="K52" s="122"/>
      <c r="L52" s="122"/>
      <c r="M52" s="57"/>
      <c r="N52" s="36"/>
    </row>
    <row r="53" spans="1:14" ht="14.25" customHeight="1">
      <c r="A53" s="14"/>
      <c r="B53" s="55"/>
      <c r="C53" s="123"/>
      <c r="D53" s="123"/>
      <c r="E53" s="123"/>
      <c r="F53" s="58" t="s">
        <v>27</v>
      </c>
      <c r="G53" s="59" t="s">
        <v>27</v>
      </c>
      <c r="H53" s="59" t="s">
        <v>32</v>
      </c>
      <c r="I53" s="60">
        <v>4</v>
      </c>
      <c r="J53" s="60" t="s">
        <v>3</v>
      </c>
      <c r="K53" s="122"/>
      <c r="L53" s="122"/>
      <c r="M53" s="57"/>
      <c r="N53" s="36"/>
    </row>
    <row r="54" spans="1:14" ht="14.25" customHeight="1">
      <c r="A54" s="14"/>
      <c r="B54" s="55"/>
      <c r="C54" s="123"/>
      <c r="D54" s="123"/>
      <c r="E54" s="123"/>
      <c r="F54" s="58" t="s">
        <v>27</v>
      </c>
      <c r="G54" s="59" t="s">
        <v>27</v>
      </c>
      <c r="H54" s="59" t="s">
        <v>32</v>
      </c>
      <c r="I54" s="60">
        <v>4</v>
      </c>
      <c r="J54" s="60" t="s">
        <v>3</v>
      </c>
      <c r="K54" s="122"/>
      <c r="L54" s="122"/>
      <c r="M54" s="57"/>
      <c r="N54" s="36"/>
    </row>
    <row r="55" spans="1:14" ht="14.25" customHeight="1">
      <c r="A55" s="14"/>
      <c r="B55" s="55"/>
      <c r="C55" s="123"/>
      <c r="D55" s="123"/>
      <c r="E55" s="123"/>
      <c r="F55" s="58" t="s">
        <v>27</v>
      </c>
      <c r="G55" s="59" t="s">
        <v>27</v>
      </c>
      <c r="H55" s="59" t="s">
        <v>32</v>
      </c>
      <c r="I55" s="60">
        <v>4</v>
      </c>
      <c r="J55" s="60" t="s">
        <v>3</v>
      </c>
      <c r="K55" s="122"/>
      <c r="L55" s="122"/>
      <c r="M55" s="57"/>
      <c r="N55" s="36"/>
    </row>
    <row r="56" spans="1:14" ht="14.25" customHeight="1">
      <c r="A56" s="14"/>
      <c r="B56" s="55"/>
      <c r="C56" s="123"/>
      <c r="D56" s="123"/>
      <c r="E56" s="123"/>
      <c r="F56" s="58" t="s">
        <v>27</v>
      </c>
      <c r="G56" s="59" t="s">
        <v>27</v>
      </c>
      <c r="H56" s="59" t="s">
        <v>32</v>
      </c>
      <c r="I56" s="60">
        <v>4</v>
      </c>
      <c r="J56" s="60" t="s">
        <v>3</v>
      </c>
      <c r="K56" s="122"/>
      <c r="L56" s="122"/>
      <c r="M56" s="57"/>
      <c r="N56" s="36"/>
    </row>
    <row r="57" spans="1:14" ht="14.25" customHeight="1">
      <c r="A57" s="14"/>
      <c r="B57" s="55"/>
      <c r="C57" s="123"/>
      <c r="D57" s="123"/>
      <c r="E57" s="123"/>
      <c r="F57" s="58" t="s">
        <v>27</v>
      </c>
      <c r="G57" s="59" t="s">
        <v>27</v>
      </c>
      <c r="H57" s="59" t="s">
        <v>32</v>
      </c>
      <c r="I57" s="60">
        <v>4</v>
      </c>
      <c r="J57" s="60" t="s">
        <v>3</v>
      </c>
      <c r="K57" s="122"/>
      <c r="L57" s="122"/>
      <c r="M57" s="57"/>
      <c r="N57" s="36"/>
    </row>
    <row r="58" spans="1:14" ht="14.25" customHeight="1">
      <c r="A58" s="14"/>
      <c r="B58" s="55"/>
      <c r="C58" s="123"/>
      <c r="D58" s="123"/>
      <c r="E58" s="123"/>
      <c r="F58" s="58" t="s">
        <v>27</v>
      </c>
      <c r="G58" s="59" t="s">
        <v>27</v>
      </c>
      <c r="H58" s="59" t="s">
        <v>32</v>
      </c>
      <c r="I58" s="60">
        <v>4</v>
      </c>
      <c r="J58" s="60" t="s">
        <v>3</v>
      </c>
      <c r="K58" s="122"/>
      <c r="L58" s="122"/>
      <c r="M58" s="57"/>
      <c r="N58" s="36"/>
    </row>
    <row r="59" spans="1:14" ht="14.25" customHeight="1">
      <c r="A59" s="14"/>
      <c r="B59" s="55"/>
      <c r="C59" s="123"/>
      <c r="D59" s="123"/>
      <c r="E59" s="123"/>
      <c r="F59" s="58" t="s">
        <v>27</v>
      </c>
      <c r="G59" s="59" t="s">
        <v>27</v>
      </c>
      <c r="H59" s="59" t="s">
        <v>32</v>
      </c>
      <c r="I59" s="60">
        <v>4</v>
      </c>
      <c r="J59" s="60" t="s">
        <v>3</v>
      </c>
      <c r="K59" s="122"/>
      <c r="L59" s="122"/>
      <c r="M59" s="57"/>
      <c r="N59" s="36"/>
    </row>
    <row r="60" spans="1:14" ht="14.25" customHeight="1">
      <c r="A60" s="14"/>
      <c r="B60" s="55"/>
      <c r="C60" s="123"/>
      <c r="D60" s="123"/>
      <c r="E60" s="123"/>
      <c r="F60" s="58" t="s">
        <v>27</v>
      </c>
      <c r="G60" s="59" t="s">
        <v>27</v>
      </c>
      <c r="H60" s="59" t="s">
        <v>32</v>
      </c>
      <c r="I60" s="60">
        <v>1</v>
      </c>
      <c r="J60" s="60" t="s">
        <v>3</v>
      </c>
      <c r="K60" s="122"/>
      <c r="L60" s="122"/>
      <c r="M60" s="57"/>
      <c r="N60" s="36"/>
    </row>
    <row r="61" spans="1:14" ht="7.5" customHeight="1">
      <c r="A61" s="14"/>
      <c r="B61" s="55"/>
      <c r="C61" s="55"/>
      <c r="D61" s="55"/>
      <c r="E61" s="55"/>
      <c r="F61" s="55"/>
      <c r="G61" s="55"/>
      <c r="H61" s="55"/>
      <c r="I61" s="55"/>
      <c r="J61" s="55"/>
      <c r="K61" s="55"/>
      <c r="L61" s="55"/>
      <c r="M61" s="57"/>
      <c r="N61" s="36"/>
    </row>
    <row r="62" spans="1:14" ht="24.75" customHeight="1">
      <c r="A62" s="14"/>
      <c r="B62" s="65"/>
      <c r="C62" s="65" t="s">
        <v>61</v>
      </c>
      <c r="D62" s="65"/>
      <c r="E62" s="65"/>
      <c r="F62" s="66"/>
      <c r="G62" s="65"/>
      <c r="H62" s="65"/>
      <c r="I62" s="65"/>
      <c r="J62" s="65"/>
      <c r="K62" s="149" t="s">
        <v>62</v>
      </c>
      <c r="L62" s="149"/>
      <c r="M62" s="65"/>
      <c r="N62" s="36"/>
    </row>
    <row r="63" spans="1:14">
      <c r="A63" s="14"/>
      <c r="B63" s="56"/>
      <c r="C63" s="150" t="s">
        <v>63</v>
      </c>
      <c r="D63" s="150"/>
      <c r="E63" s="150"/>
      <c r="F63" s="61" t="s">
        <v>64</v>
      </c>
      <c r="G63" s="39"/>
      <c r="H63" s="62"/>
      <c r="I63" s="62"/>
      <c r="J63" s="63"/>
      <c r="K63" s="121"/>
      <c r="L63" s="121"/>
      <c r="M63" s="56"/>
      <c r="N63" s="36"/>
    </row>
    <row r="64" spans="1:14">
      <c r="A64" s="14"/>
      <c r="B64" s="56"/>
      <c r="C64" s="120" t="s">
        <v>65</v>
      </c>
      <c r="D64" s="120"/>
      <c r="E64" s="120"/>
      <c r="F64" s="61" t="s">
        <v>66</v>
      </c>
      <c r="G64" s="39"/>
      <c r="H64" s="62"/>
      <c r="I64" s="62"/>
      <c r="J64" s="63"/>
      <c r="K64" s="121"/>
      <c r="L64" s="121"/>
      <c r="M64" s="56"/>
      <c r="N64" s="36"/>
    </row>
    <row r="65" spans="1:14" ht="8.25" customHeight="1">
      <c r="A65" s="14"/>
      <c r="B65" s="56"/>
      <c r="C65" s="56"/>
      <c r="D65" s="56"/>
      <c r="E65" s="56"/>
      <c r="F65" s="56"/>
      <c r="G65" s="56"/>
      <c r="H65" s="56"/>
      <c r="I65" s="56"/>
      <c r="J65" s="56"/>
      <c r="K65" s="56"/>
      <c r="L65" s="56"/>
      <c r="M65" s="56"/>
      <c r="N65" s="36"/>
    </row>
    <row r="66" spans="1:14" ht="8.25" customHeight="1">
      <c r="A66" s="14"/>
      <c r="B66" s="14"/>
      <c r="C66" s="14"/>
      <c r="D66" s="14"/>
      <c r="E66" s="14"/>
      <c r="F66" s="14"/>
      <c r="G66" s="14"/>
      <c r="H66" s="14"/>
      <c r="I66" s="14"/>
      <c r="J66" s="14"/>
      <c r="K66" s="14"/>
      <c r="L66" s="14"/>
      <c r="M66" s="14"/>
      <c r="N66" s="36"/>
    </row>
    <row r="67" spans="1:14" ht="27.75" customHeight="1">
      <c r="A67" s="14"/>
      <c r="B67" s="34"/>
      <c r="C67" s="64" t="s">
        <v>67</v>
      </c>
      <c r="D67" s="64"/>
      <c r="E67" s="64"/>
      <c r="F67" s="64"/>
      <c r="G67" s="64"/>
      <c r="H67" s="64"/>
      <c r="I67" s="64"/>
      <c r="J67" s="64"/>
      <c r="K67" s="64"/>
      <c r="L67" s="64"/>
      <c r="M67" s="34"/>
      <c r="N67" s="36"/>
    </row>
    <row r="68" spans="1:14">
      <c r="A68" s="14"/>
      <c r="B68" s="34"/>
      <c r="C68" s="148"/>
      <c r="D68" s="148"/>
      <c r="E68" s="148"/>
      <c r="F68" s="148"/>
      <c r="G68" s="148"/>
      <c r="H68" s="148"/>
      <c r="I68" s="148"/>
      <c r="J68" s="148"/>
      <c r="K68" s="148"/>
      <c r="L68" s="148"/>
      <c r="M68" s="34"/>
      <c r="N68" s="36"/>
    </row>
    <row r="69" spans="1:14">
      <c r="A69" s="14"/>
      <c r="B69" s="34"/>
      <c r="C69" s="148"/>
      <c r="D69" s="148"/>
      <c r="E69" s="148"/>
      <c r="F69" s="148"/>
      <c r="G69" s="148"/>
      <c r="H69" s="148"/>
      <c r="I69" s="148"/>
      <c r="J69" s="148"/>
      <c r="K69" s="148"/>
      <c r="L69" s="148"/>
      <c r="M69" s="34"/>
      <c r="N69" s="36"/>
    </row>
    <row r="70" spans="1:14">
      <c r="A70" s="14"/>
      <c r="B70" s="34"/>
      <c r="C70" s="148"/>
      <c r="D70" s="148"/>
      <c r="E70" s="148"/>
      <c r="F70" s="148"/>
      <c r="G70" s="148"/>
      <c r="H70" s="148"/>
      <c r="I70" s="148"/>
      <c r="J70" s="148"/>
      <c r="K70" s="148"/>
      <c r="L70" s="148"/>
      <c r="M70" s="34"/>
      <c r="N70" s="36"/>
    </row>
    <row r="71" spans="1:14">
      <c r="A71" s="14"/>
      <c r="B71" s="34"/>
      <c r="C71" s="148"/>
      <c r="D71" s="148"/>
      <c r="E71" s="148"/>
      <c r="F71" s="148"/>
      <c r="G71" s="148"/>
      <c r="H71" s="148"/>
      <c r="I71" s="148"/>
      <c r="J71" s="148"/>
      <c r="K71" s="148"/>
      <c r="L71" s="148"/>
      <c r="M71" s="34"/>
      <c r="N71" s="36"/>
    </row>
    <row r="72" spans="1:14">
      <c r="A72" s="14"/>
      <c r="B72" s="34"/>
      <c r="C72" s="148"/>
      <c r="D72" s="148"/>
      <c r="E72" s="148"/>
      <c r="F72" s="148"/>
      <c r="G72" s="148"/>
      <c r="H72" s="148"/>
      <c r="I72" s="148"/>
      <c r="J72" s="148"/>
      <c r="K72" s="148"/>
      <c r="L72" s="148"/>
      <c r="M72" s="34"/>
      <c r="N72" s="36"/>
    </row>
    <row r="73" spans="1:14">
      <c r="A73" s="14"/>
      <c r="B73" s="34"/>
      <c r="C73" s="148"/>
      <c r="D73" s="148"/>
      <c r="E73" s="148"/>
      <c r="F73" s="148"/>
      <c r="G73" s="148"/>
      <c r="H73" s="148"/>
      <c r="I73" s="148"/>
      <c r="J73" s="148"/>
      <c r="K73" s="148"/>
      <c r="L73" s="148"/>
      <c r="M73" s="34"/>
      <c r="N73" s="36"/>
    </row>
    <row r="74" spans="1:14" ht="16.5" customHeight="1">
      <c r="A74" s="14"/>
      <c r="B74" s="34"/>
      <c r="C74" s="148"/>
      <c r="D74" s="148"/>
      <c r="E74" s="148"/>
      <c r="F74" s="148"/>
      <c r="G74" s="148"/>
      <c r="H74" s="148"/>
      <c r="I74" s="148"/>
      <c r="J74" s="148"/>
      <c r="K74" s="148"/>
      <c r="L74" s="148"/>
      <c r="M74" s="34"/>
      <c r="N74" s="36"/>
    </row>
    <row r="75" spans="1:14" ht="18.75" customHeight="1">
      <c r="A75" s="14"/>
      <c r="B75" s="34"/>
      <c r="C75" s="147" t="s">
        <v>68</v>
      </c>
      <c r="D75" s="147"/>
      <c r="E75" s="147"/>
      <c r="F75" s="147"/>
      <c r="G75" s="147"/>
      <c r="H75" s="147"/>
      <c r="I75" s="147"/>
      <c r="J75" s="147"/>
      <c r="K75" s="147"/>
      <c r="L75" s="147"/>
      <c r="M75" s="35"/>
      <c r="N75" s="36"/>
    </row>
    <row r="76" spans="1:14" ht="26.25" customHeight="1">
      <c r="A76" s="14"/>
      <c r="B76" s="36"/>
      <c r="C76" s="14"/>
      <c r="D76" s="14"/>
      <c r="E76" s="14"/>
      <c r="F76" s="14"/>
      <c r="G76" s="14"/>
      <c r="H76" s="14"/>
      <c r="I76" s="15"/>
      <c r="J76" s="15"/>
      <c r="K76" s="146"/>
      <c r="L76" s="146"/>
      <c r="M76" s="36"/>
      <c r="N76" s="36"/>
    </row>
    <row r="77" spans="1:14" ht="14.25"/>
    <row r="78" spans="1:14" ht="14.25"/>
  </sheetData>
  <sheetProtection formatCells="0" formatColumns="0" formatRows="0" insertRows="0" insertHyperlinks="0"/>
  <protectedRanges>
    <protectedRange sqref="D4:D6 F4:H6" name="Student info"/>
    <protectedRange sqref="C16:L16 C18:L19 K27:L27 C29:L30 K21:L21 G50:G60 K23:L23 G34:G47 C24:L24 C11:L14" name="GLACC"/>
    <protectedRange sqref="C34:E47 H34:L47" name="Major"/>
    <protectedRange sqref="A50:F60 H50:XFD60" name="Electives and Minor"/>
    <protectedRange sqref="C63:L64" name="Submissions"/>
    <protectedRange sqref="C68" name="Advising Note"/>
    <protectedRange sqref="O7:O24 O26:O76" name="Student Notes"/>
    <protectedRange sqref="C27:J27" name="GLACC_1"/>
    <protectedRange sqref="C21:J21" name="GLACC_5"/>
    <protectedRange sqref="C23:J23" name="GLACC_6"/>
    <protectedRange sqref="C25:L25" name="GLACC_1_1"/>
    <protectedRange sqref="O25" name="Student Notes_2_1"/>
  </protectedRanges>
  <mergeCells count="105">
    <mergeCell ref="K36:L36"/>
    <mergeCell ref="C37:E37"/>
    <mergeCell ref="O1:O6"/>
    <mergeCell ref="C24:E24"/>
    <mergeCell ref="K23:L23"/>
    <mergeCell ref="K24:L24"/>
    <mergeCell ref="D1:F3"/>
    <mergeCell ref="G1:G3"/>
    <mergeCell ref="H1:H3"/>
    <mergeCell ref="F4:H4"/>
    <mergeCell ref="F5:H5"/>
    <mergeCell ref="F6:H6"/>
    <mergeCell ref="K14:L14"/>
    <mergeCell ref="K16:L16"/>
    <mergeCell ref="K20:L20"/>
    <mergeCell ref="C35:E35"/>
    <mergeCell ref="K18:L18"/>
    <mergeCell ref="K19:L19"/>
    <mergeCell ref="K35:L35"/>
    <mergeCell ref="C36:E36"/>
    <mergeCell ref="L3:L4"/>
    <mergeCell ref="C14:E14"/>
    <mergeCell ref="C1:C3"/>
    <mergeCell ref="C23:E23"/>
    <mergeCell ref="K76:L76"/>
    <mergeCell ref="K41:L41"/>
    <mergeCell ref="C75:L75"/>
    <mergeCell ref="K58:L58"/>
    <mergeCell ref="C59:E59"/>
    <mergeCell ref="K59:L59"/>
    <mergeCell ref="C60:E60"/>
    <mergeCell ref="C55:E55"/>
    <mergeCell ref="C68:L74"/>
    <mergeCell ref="K62:L62"/>
    <mergeCell ref="C45:E45"/>
    <mergeCell ref="K45:L45"/>
    <mergeCell ref="C42:E42"/>
    <mergeCell ref="C43:E43"/>
    <mergeCell ref="K43:L43"/>
    <mergeCell ref="C63:E63"/>
    <mergeCell ref="K46:L46"/>
    <mergeCell ref="C27:E27"/>
    <mergeCell ref="K21:L21"/>
    <mergeCell ref="C13:E13"/>
    <mergeCell ref="K22:L22"/>
    <mergeCell ref="K26:L26"/>
    <mergeCell ref="C16:E16"/>
    <mergeCell ref="C18:E18"/>
    <mergeCell ref="C34:E34"/>
    <mergeCell ref="K34:L34"/>
    <mergeCell ref="K30:L30"/>
    <mergeCell ref="C29:E29"/>
    <mergeCell ref="K29:L29"/>
    <mergeCell ref="C19:E19"/>
    <mergeCell ref="K27:L27"/>
    <mergeCell ref="K28:L28"/>
    <mergeCell ref="F24:I24"/>
    <mergeCell ref="C30:E30"/>
    <mergeCell ref="C25:E25"/>
    <mergeCell ref="F25:I25"/>
    <mergeCell ref="K25:L25"/>
    <mergeCell ref="C11:E11"/>
    <mergeCell ref="C12:E12"/>
    <mergeCell ref="J1:K1"/>
    <mergeCell ref="K10:L10"/>
    <mergeCell ref="K12:L12"/>
    <mergeCell ref="K7:L7"/>
    <mergeCell ref="K11:L11"/>
    <mergeCell ref="K13:L13"/>
    <mergeCell ref="K17:L17"/>
    <mergeCell ref="K39:L39"/>
    <mergeCell ref="C40:E40"/>
    <mergeCell ref="K40:L40"/>
    <mergeCell ref="K49:L49"/>
    <mergeCell ref="C44:E44"/>
    <mergeCell ref="K44:L44"/>
    <mergeCell ref="C46:E46"/>
    <mergeCell ref="K47:L47"/>
    <mergeCell ref="C47:E47"/>
    <mergeCell ref="K42:L42"/>
    <mergeCell ref="C41:E41"/>
    <mergeCell ref="K37:L37"/>
    <mergeCell ref="C38:E38"/>
    <mergeCell ref="K38:L38"/>
    <mergeCell ref="C64:E64"/>
    <mergeCell ref="K63:L63"/>
    <mergeCell ref="K64:L64"/>
    <mergeCell ref="K55:L55"/>
    <mergeCell ref="K50:L50"/>
    <mergeCell ref="K60:L60"/>
    <mergeCell ref="C58:E58"/>
    <mergeCell ref="C57:E57"/>
    <mergeCell ref="K57:L57"/>
    <mergeCell ref="C53:E53"/>
    <mergeCell ref="K53:L53"/>
    <mergeCell ref="C54:E54"/>
    <mergeCell ref="K54:L54"/>
    <mergeCell ref="C56:E56"/>
    <mergeCell ref="K56:L56"/>
    <mergeCell ref="C50:E50"/>
    <mergeCell ref="C51:E51"/>
    <mergeCell ref="K51:L51"/>
    <mergeCell ref="C52:E52"/>
    <mergeCell ref="K52:L52"/>
    <mergeCell ref="C39:E39"/>
  </mergeCells>
  <phoneticPr fontId="2" type="noConversion"/>
  <conditionalFormatting sqref="C11:C12">
    <cfRule type="cellIs" dxfId="35" priority="138" operator="equal">
      <formula>"Course type CCI (FirstBridge)"</formula>
    </cfRule>
  </conditionalFormatting>
  <conditionalFormatting sqref="C14">
    <cfRule type="cellIs" dxfId="34" priority="136" operator="equal">
      <formula>"Course type CCI: at least one course @ AUP (transfer students)"</formula>
    </cfRule>
  </conditionalFormatting>
  <conditionalFormatting sqref="C39">
    <cfRule type="cellIs" dxfId="33" priority="12" operator="equal">
      <formula>"CM3098CCX or CM4090CCC or CM4095CCC"</formula>
    </cfRule>
  </conditionalFormatting>
  <conditionalFormatting sqref="C41:C44">
    <cfRule type="cellIs" dxfId="32" priority="2" operator="equal">
      <formula>"Journalism Workshop"</formula>
    </cfRule>
  </conditionalFormatting>
  <conditionalFormatting sqref="C44:C47">
    <cfRule type="cellIs" dxfId="31" priority="1" operator="equal">
      <formula>"Major Elective"</formula>
    </cfRule>
  </conditionalFormatting>
  <conditionalFormatting sqref="C13:D13">
    <cfRule type="cellIs" dxfId="30" priority="137" operator="equal">
      <formula>"Course type CCI"</formula>
    </cfRule>
  </conditionalFormatting>
  <conditionalFormatting sqref="C16:D16">
    <cfRule type="cellIs" dxfId="29" priority="135" operator="equal">
      <formula>"Course type CCX or completion of GPS Program"</formula>
    </cfRule>
  </conditionalFormatting>
  <conditionalFormatting sqref="C21:D21">
    <cfRule type="cellIs" dxfId="28" priority="11" operator="equal">
      <formula>"Course type CCD"</formula>
    </cfRule>
  </conditionalFormatting>
  <conditionalFormatting sqref="C23:D23 C25:D25">
    <cfRule type="cellIs" dxfId="27" priority="9" operator="equal">
      <formula>"Course type CCM"</formula>
    </cfRule>
  </conditionalFormatting>
  <conditionalFormatting sqref="C27:D27">
    <cfRule type="cellIs" dxfId="26" priority="61" operator="equal">
      <formula>"Any course coded CCS (must enroll in 4CR lecture AND associated 0CR lab)"</formula>
    </cfRule>
  </conditionalFormatting>
  <conditionalFormatting sqref="F11:H20 F32:H47 F49:H64 F22:H23 F25:H25">
    <cfRule type="containsText" dxfId="25" priority="34" operator="containsText" text="select">
      <formula>NOT(ISERROR(SEARCH("select",F11)))</formula>
    </cfRule>
  </conditionalFormatting>
  <conditionalFormatting sqref="F26:H30">
    <cfRule type="containsText" dxfId="24" priority="63" operator="containsText" text="select">
      <formula>NOT(ISERROR(SEARCH("select",F26)))</formula>
    </cfRule>
  </conditionalFormatting>
  <conditionalFormatting sqref="I76:J76">
    <cfRule type="containsText" dxfId="23" priority="145" operator="containsText" text="su">
      <formula>NOT(ISERROR(SEARCH("su",I76)))</formula>
    </cfRule>
    <cfRule type="containsText" dxfId="22" priority="146" operator="containsText" text="s2">
      <formula>NOT(ISERROR(SEARCH("s2",I76)))</formula>
    </cfRule>
    <cfRule type="containsText" dxfId="21" priority="147" operator="containsText" text="f">
      <formula>NOT(ISERROR(SEARCH("f",I76)))</formula>
    </cfRule>
  </conditionalFormatting>
  <conditionalFormatting sqref="J1:J20 J32:J47 J49:J60 J22:J23 J25">
    <cfRule type="containsText" dxfId="20" priority="35" operator="containsText" text="waived">
      <formula>NOT(ISERROR(SEARCH("waived",J1)))</formula>
    </cfRule>
    <cfRule type="containsText" dxfId="19" priority="36" operator="containsText" text="transferred">
      <formula>NOT(ISERROR(SEARCH("transferred",J1)))</formula>
    </cfRule>
    <cfRule type="containsText" dxfId="18" priority="37" operator="containsText" text="progress">
      <formula>NOT(ISERROR(SEARCH("progress",J1)))</formula>
    </cfRule>
    <cfRule type="containsText" dxfId="17" priority="38" operator="containsText" text="Earned">
      <formula>NOT(ISERROR(SEARCH("Earned",J1)))</formula>
    </cfRule>
    <cfRule type="containsText" dxfId="16" priority="39" operator="containsText" text="Remaining">
      <formula>NOT(ISERROR(SEARCH("Remaining",J1)))</formula>
    </cfRule>
  </conditionalFormatting>
  <conditionalFormatting sqref="J26:J30">
    <cfRule type="containsText" dxfId="15" priority="62" operator="containsText" text="waived">
      <formula>NOT(ISERROR(SEARCH("waived",J26)))</formula>
    </cfRule>
    <cfRule type="containsText" dxfId="14" priority="64" operator="containsText" text="transferred">
      <formula>NOT(ISERROR(SEARCH("transferred",J26)))</formula>
    </cfRule>
    <cfRule type="containsText" dxfId="13" priority="65" operator="containsText" text="progress">
      <formula>NOT(ISERROR(SEARCH("progress",J26)))</formula>
    </cfRule>
    <cfRule type="containsText" dxfId="12" priority="66" operator="containsText" text="Earned">
      <formula>NOT(ISERROR(SEARCH("Earned",J26)))</formula>
    </cfRule>
    <cfRule type="containsText" dxfId="11" priority="67" operator="containsText" text="Remaining">
      <formula>NOT(ISERROR(SEARCH("Remaining",J26)))</formula>
    </cfRule>
  </conditionalFormatting>
  <conditionalFormatting sqref="J27">
    <cfRule type="iconSet" priority="68">
      <iconSet iconSet="3Flags">
        <cfvo type="percent" val="0"/>
        <cfvo type="percent" val="33"/>
        <cfvo type="percent" val="67"/>
      </iconSet>
    </cfRule>
  </conditionalFormatting>
  <conditionalFormatting sqref="J62:J64 J76:J1048576">
    <cfRule type="containsText" dxfId="10" priority="109" operator="containsText" text="waived">
      <formula>NOT(ISERROR(SEARCH("waived",J62)))</formula>
    </cfRule>
    <cfRule type="containsText" dxfId="9" priority="127" operator="containsText" text="transferred">
      <formula>NOT(ISERROR(SEARCH("transferred",J62)))</formula>
    </cfRule>
    <cfRule type="containsText" dxfId="8" priority="128" operator="containsText" text="progress">
      <formula>NOT(ISERROR(SEARCH("progress",J62)))</formula>
    </cfRule>
    <cfRule type="containsText" dxfId="7" priority="129" operator="containsText" text="Earned">
      <formula>NOT(ISERROR(SEARCH("Earned",J62)))</formula>
    </cfRule>
    <cfRule type="containsText" dxfId="6" priority="130" operator="containsText" text="Remaining">
      <formula>NOT(ISERROR(SEARCH("Remaining",J62)))</formula>
    </cfRule>
  </conditionalFormatting>
  <conditionalFormatting sqref="J76:J1048576 J26 J62:J64 J1:J20 J28:J30 J22 J32:J47 J49:J60">
    <cfRule type="iconSet" priority="131">
      <iconSet iconSet="3Flags">
        <cfvo type="percent" val="0"/>
        <cfvo type="percent" val="33"/>
        <cfvo type="percent" val="67"/>
      </iconSet>
    </cfRule>
  </conditionalFormatting>
  <conditionalFormatting sqref="K3">
    <cfRule type="cellIs" dxfId="5" priority="110" operator="notEqual">
      <formula>16</formula>
    </cfRule>
  </conditionalFormatting>
  <conditionalFormatting sqref="K32:M33">
    <cfRule type="containsText" dxfId="4" priority="103" operator="containsText" text="waived">
      <formula>NOT(ISERROR(SEARCH("waived",K32)))</formula>
    </cfRule>
    <cfRule type="containsText" dxfId="3" priority="104" operator="containsText" text="transferred">
      <formula>NOT(ISERROR(SEARCH("transferred",K32)))</formula>
    </cfRule>
    <cfRule type="containsText" dxfId="2" priority="105" operator="containsText" text="progress">
      <formula>NOT(ISERROR(SEARCH("progress",K32)))</formula>
    </cfRule>
    <cfRule type="containsText" dxfId="1" priority="106" operator="containsText" text="Earned">
      <formula>NOT(ISERROR(SEARCH("Earned",K32)))</formula>
    </cfRule>
    <cfRule type="containsText" dxfId="0" priority="107" operator="containsText" text="Remaining">
      <formula>NOT(ISERROR(SEARCH("Remaining",K32)))</formula>
    </cfRule>
    <cfRule type="iconSet" priority="108">
      <iconSet iconSet="3Flags">
        <cfvo type="percent" val="0"/>
        <cfvo type="percent" val="33"/>
        <cfvo type="percent" val="67"/>
      </iconSet>
    </cfRule>
  </conditionalFormatting>
  <conditionalFormatting sqref="J25 J23">
    <cfRule type="iconSet" priority="185">
      <iconSet iconSet="3Flags">
        <cfvo type="percent" val="0"/>
        <cfvo type="percent" val="33"/>
        <cfvo type="percent" val="67"/>
      </iconSet>
    </cfRule>
  </conditionalFormatting>
  <dataValidations xWindow="291" yWindow="772" count="12">
    <dataValidation allowBlank="1" showInputMessage="1" showErrorMessage="1" promptTitle="Course type CCI " prompt=" FirstBridge (if not a transfer student)" sqref="C11: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D21" xr:uid="{F6BF13B3-6391-4E8E-B696-696628D1366C}"/>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63"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64:C66" xr:uid="{00000000-0002-0000-0000-000016000000}"/>
    <dataValidation allowBlank="1" showInputMessage="1" showErrorMessage="1" promptTitle="INSERT ROWS ABOVE" prompt="if double majoring or minoring" sqref="C49:D49 K49" xr:uid="{00000000-0002-0000-0000-000008000000}"/>
    <dataValidation type="list" allowBlank="1" showInputMessage="1" showErrorMessage="1" sqref="J11:J14 J16 J18:J19 J29:J31 J27 J34:J48 J50:J61 J25 J23" xr:uid="{8348D9D9-0048-40A4-8160-A83E444B3DBF}">
      <formula1>"Waived,Remaining,In progress,Earned,Transferred,Overlap"</formula1>
    </dataValidation>
    <dataValidation allowBlank="1" showInputMessage="1" showErrorMessage="1" promptTitle="Any course coded CCS " prompt="(must enroll in 4CR lecture AND associated 0CR lab)" sqref="C27:D27" xr:uid="{679347D7-3838-463C-BE36-2086DFF47529}"/>
    <dataValidation allowBlank="1" showInputMessage="1" showErrorMessage="1" promptTitle="Course type CCM" prompt=" " sqref="C23:E23 C25:E25" xr:uid="{636CB854-931B-4EB3-9385-714E5BC6D51A}"/>
  </dataValidations>
  <hyperlinks>
    <hyperlink ref="C75"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CCE6A557-97BC-4b89-ADB6-D9C93CAAB3DF}">
      <x14:dataValidations xmlns:xm="http://schemas.microsoft.com/office/excel/2006/main" xWindow="291" yWindow="772" count="9">
        <x14:dataValidation type="list" allowBlank="1" showInputMessage="1" showErrorMessage="1" xr:uid="{00000000-0002-0000-0000-00001B000000}">
          <x14:formula1>
            <xm:f>Lists!$R$2:$R$20</xm:f>
          </x14:formula1>
          <xm:sqref>H16 H29:H31 H18:H19 H11:H14 H34:H48 H50:H61</xm:sqref>
        </x14:dataValidation>
        <x14:dataValidation type="list" allowBlank="1" showInputMessage="1" showErrorMessage="1" xr:uid="{3ACD85EB-36ED-4133-8C6D-E282DFC2852A}">
          <x14:formula1>
            <xm:f>Lists!$H$2:$H$38</xm:f>
          </x14:formula1>
          <xm:sqref>F61 G65:G66</xm:sqref>
        </x14:dataValidation>
        <x14:dataValidation type="list" allowBlank="1" showInputMessage="1" showErrorMessage="1" xr:uid="{3E78E1F1-A514-4478-A3A9-199D42FC3C57}">
          <x14:formula1>
            <xm:f>Lists!$N$2:$N$20</xm:f>
          </x14:formula1>
          <xm:sqref>F18:F19 F16 F11:F14 F29:F31 F34:F48 F50:F60</xm:sqref>
        </x14:dataValidation>
        <x14:dataValidation type="list" allowBlank="1" showInputMessage="1" showErrorMessage="1" xr:uid="{751C7017-6226-459F-B711-B6003B162D4E}">
          <x14:formula1>
            <xm:f>Lists!$J$2:$J$38</xm:f>
          </x14:formula1>
          <xm:sqref>G18:G19 G16 G11:G14 G29:G31 G63:G64 G34:G48 G50:G61</xm:sqref>
        </x14:dataValidation>
        <x14:dataValidation type="list" errorStyle="warning" allowBlank="1" showInputMessage="1" promptTitle="Select one option from the list" xr:uid="{70807EEE-7F03-4DFE-90EE-21D4B3B6E8F9}">
          <x14:formula1>
            <xm:f>Lists!$G$11:$G$12</xm:f>
          </x14:formula1>
          <xm:sqref>F25:I25</xm:sqref>
        </x14:dataValidation>
        <x14:dataValidation type="list" allowBlank="1" showInputMessage="1" showErrorMessage="1" xr:uid="{05CDF324-0AB5-4ACD-ABA5-A46A5EE9DCF1}">
          <x14:formula1>
            <xm:f>Lists!$A$2:$A$4</xm:f>
          </x14:formula1>
          <xm:sqref>C39:E39</xm:sqref>
        </x14:dataValidation>
        <x14:dataValidation type="list" allowBlank="1" showInputMessage="1" showErrorMessage="1" promptTitle="Journalism Workshops" prompt="Select three (3) different Journalism workshops." xr:uid="{AC72DE79-C02D-4C80-9463-B9A4726849CB}">
          <x14:formula1>
            <xm:f>Lists!$A$7:$A$10</xm:f>
          </x14:formula1>
          <xm:sqref>C41:E43</xm:sqref>
        </x14:dataValidation>
        <x14:dataValidation type="list" errorStyle="warning" allowBlank="1" showInputMessage="1" promptTitle="Select one option from the list" xr:uid="{8F06789C-3E24-46AF-BAB9-B3CEC7202248}">
          <x14:formula1>
            <xm:f>Lists!$G$1:$G$9</xm:f>
          </x14:formula1>
          <xm:sqref>F24:I24</xm:sqref>
        </x14:dataValidation>
        <x14:dataValidation type="list" allowBlank="1" showInputMessage="1" showErrorMessage="1" promptTitle="Major Electives" prompt="Select four (4) courses with your advisor to craft a coherent pathway with a focus (e.g. Features, Fashion, Film, Politics, etc.)." xr:uid="{21F9A383-599F-4E12-889C-B3E588970455}">
          <x14:formula1>
            <xm:f>Lists!$A$14:$A$46</xm:f>
          </x14:formula1>
          <xm:sqref>C44:E47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74A27-6438-4AA1-B440-95B03472E75F}">
  <dimension ref="A1:A62"/>
  <sheetViews>
    <sheetView topLeftCell="A16" workbookViewId="0">
      <selection activeCell="A17" sqref="A17"/>
    </sheetView>
  </sheetViews>
  <sheetFormatPr defaultColWidth="9.28515625" defaultRowHeight="13.15"/>
  <cols>
    <col min="1" max="1" width="169.28515625" customWidth="1"/>
  </cols>
  <sheetData>
    <row r="1" spans="1:1" ht="21">
      <c r="A1" s="107" t="s">
        <v>69</v>
      </c>
    </row>
    <row r="2" spans="1:1">
      <c r="A2" s="108"/>
    </row>
    <row r="3" spans="1:1" ht="29.45" customHeight="1">
      <c r="A3" s="115" t="s">
        <v>70</v>
      </c>
    </row>
    <row r="4" spans="1:1">
      <c r="A4" s="109"/>
    </row>
    <row r="5" spans="1:1">
      <c r="A5" s="112" t="s">
        <v>71</v>
      </c>
    </row>
    <row r="6" spans="1:1" ht="12.75">
      <c r="A6" s="108" t="s">
        <v>72</v>
      </c>
    </row>
    <row r="7" spans="1:1">
      <c r="A7" s="110" t="s">
        <v>73</v>
      </c>
    </row>
    <row r="8" spans="1:1" ht="46.5">
      <c r="A8" s="109" t="s">
        <v>74</v>
      </c>
    </row>
    <row r="9" spans="1:1" ht="12.75">
      <c r="A9" s="109"/>
    </row>
    <row r="10" spans="1:1">
      <c r="A10" s="109"/>
    </row>
    <row r="11" spans="1:1" ht="13.9" thickBot="1">
      <c r="A11" s="111"/>
    </row>
    <row r="12" spans="1:1">
      <c r="A12" s="84"/>
    </row>
    <row r="13" spans="1:1" ht="21">
      <c r="A13" s="85" t="s">
        <v>75</v>
      </c>
    </row>
    <row r="14" spans="1:1">
      <c r="A14" s="86"/>
    </row>
    <row r="15" spans="1:1">
      <c r="A15" s="87" t="s">
        <v>76</v>
      </c>
    </row>
    <row r="16" spans="1:1">
      <c r="A16" s="88"/>
    </row>
    <row r="17" spans="1:1" ht="185.25">
      <c r="A17" s="89" t="s">
        <v>77</v>
      </c>
    </row>
    <row r="18" spans="1:1">
      <c r="A18" s="88"/>
    </row>
    <row r="19" spans="1:1">
      <c r="A19" s="89" t="s">
        <v>78</v>
      </c>
    </row>
    <row r="20" spans="1:1">
      <c r="A20" s="88"/>
    </row>
    <row r="21" spans="1:1">
      <c r="A21" s="90" t="s">
        <v>79</v>
      </c>
    </row>
    <row r="22" spans="1:1">
      <c r="A22" s="90"/>
    </row>
    <row r="23" spans="1:1">
      <c r="A23" s="89" t="s">
        <v>80</v>
      </c>
    </row>
    <row r="24" spans="1:1">
      <c r="A24" s="91"/>
    </row>
    <row r="25" spans="1:1">
      <c r="A25" s="92"/>
    </row>
    <row r="26" spans="1:1">
      <c r="A26" s="93"/>
    </row>
    <row r="27" spans="1:1">
      <c r="A27" s="94" t="s">
        <v>81</v>
      </c>
    </row>
    <row r="28" spans="1:1">
      <c r="A28" s="95"/>
    </row>
    <row r="29" spans="1:1">
      <c r="A29" s="96" t="s">
        <v>82</v>
      </c>
    </row>
    <row r="30" spans="1:1">
      <c r="A30" s="95"/>
    </row>
    <row r="31" spans="1:1" ht="92.45">
      <c r="A31" s="97" t="s">
        <v>83</v>
      </c>
    </row>
    <row r="32" spans="1:1">
      <c r="A32" s="92"/>
    </row>
    <row r="33" spans="1:1">
      <c r="A33" s="93"/>
    </row>
    <row r="34" spans="1:1">
      <c r="A34" s="98" t="s">
        <v>84</v>
      </c>
    </row>
    <row r="35" spans="1:1">
      <c r="A35" s="99"/>
    </row>
    <row r="36" spans="1:1" ht="26.45">
      <c r="A36" s="100" t="s">
        <v>85</v>
      </c>
    </row>
    <row r="37" spans="1:1">
      <c r="A37" s="99"/>
    </row>
    <row r="38" spans="1:1" ht="39.6">
      <c r="A38" s="100" t="s">
        <v>86</v>
      </c>
    </row>
    <row r="39" spans="1:1" ht="9" customHeight="1">
      <c r="A39" s="100"/>
    </row>
    <row r="40" spans="1:1" ht="23.25" customHeight="1">
      <c r="A40" s="100" t="s">
        <v>87</v>
      </c>
    </row>
    <row r="41" spans="1:1">
      <c r="A41" s="99"/>
    </row>
    <row r="42" spans="1:1" ht="26.45">
      <c r="A42" s="100" t="s">
        <v>88</v>
      </c>
    </row>
    <row r="43" spans="1:1" ht="15" customHeight="1">
      <c r="A43" s="99"/>
    </row>
    <row r="44" spans="1:1" ht="89.25" customHeight="1">
      <c r="A44" s="100" t="s">
        <v>89</v>
      </c>
    </row>
    <row r="45" spans="1:1">
      <c r="A45" s="99"/>
    </row>
    <row r="46" spans="1:1" ht="51.75" customHeight="1">
      <c r="A46" s="101" t="s">
        <v>90</v>
      </c>
    </row>
    <row r="49" spans="1:1">
      <c r="A49" s="102" t="s">
        <v>91</v>
      </c>
    </row>
    <row r="50" spans="1:1">
      <c r="A50" s="103" t="s">
        <v>92</v>
      </c>
    </row>
    <row r="51" spans="1:1" ht="26.45">
      <c r="A51" s="104" t="s">
        <v>93</v>
      </c>
    </row>
    <row r="52" spans="1:1">
      <c r="A52" s="103" t="s">
        <v>94</v>
      </c>
    </row>
    <row r="53" spans="1:1">
      <c r="A53" s="105" t="s">
        <v>95</v>
      </c>
    </row>
    <row r="54" spans="1:1">
      <c r="A54" s="103" t="s">
        <v>96</v>
      </c>
    </row>
    <row r="55" spans="1:1">
      <c r="A55" s="106" t="s">
        <v>97</v>
      </c>
    </row>
    <row r="56" spans="1:1">
      <c r="A56" s="103" t="s">
        <v>98</v>
      </c>
    </row>
    <row r="57" spans="1:1" ht="26.45">
      <c r="A57" s="105" t="s">
        <v>99</v>
      </c>
    </row>
    <row r="58" spans="1:1">
      <c r="A58" s="103" t="s">
        <v>100</v>
      </c>
    </row>
    <row r="59" spans="1:1" ht="26.45">
      <c r="A59" s="105" t="s">
        <v>101</v>
      </c>
    </row>
    <row r="60" spans="1:1">
      <c r="A60" s="103" t="s">
        <v>102</v>
      </c>
    </row>
    <row r="61" spans="1:1" ht="26.45">
      <c r="A61" s="105" t="s">
        <v>103</v>
      </c>
    </row>
    <row r="62" spans="1:1">
      <c r="A62" s="106" t="s">
        <v>104</v>
      </c>
    </row>
  </sheetData>
  <protectedRanges>
    <protectedRange sqref="A5:XFD6" name="Range1"/>
  </protectedRanges>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51"/>
  <sheetViews>
    <sheetView tabSelected="1" workbookViewId="0">
      <selection activeCell="D34" sqref="D34"/>
    </sheetView>
  </sheetViews>
  <sheetFormatPr defaultColWidth="9.140625" defaultRowHeight="13.1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ht="12.75">
      <c r="A1" s="3" t="s">
        <v>105</v>
      </c>
      <c r="C1" s="1"/>
      <c r="G1" s="80" t="s">
        <v>106</v>
      </c>
      <c r="H1" s="162" t="s">
        <v>107</v>
      </c>
      <c r="I1" s="162"/>
      <c r="J1" s="162"/>
      <c r="K1" s="71"/>
      <c r="L1" s="162" t="s">
        <v>108</v>
      </c>
      <c r="M1" s="162"/>
      <c r="N1" s="162"/>
      <c r="O1" s="3"/>
      <c r="P1" s="2" t="s">
        <v>109</v>
      </c>
      <c r="R1" s="2" t="s">
        <v>110</v>
      </c>
      <c r="T1" s="2" t="s">
        <v>111</v>
      </c>
      <c r="U1" s="2" t="s">
        <v>112</v>
      </c>
      <c r="V1" s="3"/>
      <c r="W1" s="2" t="s">
        <v>113</v>
      </c>
      <c r="X1" s="2" t="s">
        <v>114</v>
      </c>
      <c r="Y1" s="3"/>
      <c r="Z1" s="2" t="s">
        <v>115</v>
      </c>
      <c r="AA1" s="2" t="s">
        <v>116</v>
      </c>
    </row>
    <row r="2" spans="1:27" ht="14.25">
      <c r="A2" s="82" t="s">
        <v>117</v>
      </c>
      <c r="C2" s="1"/>
      <c r="G2" t="s">
        <v>118</v>
      </c>
      <c r="H2" s="70" t="s">
        <v>119</v>
      </c>
      <c r="I2" s="78">
        <f>'Degree Planning Worksheet'!G1-7</f>
        <v>2019</v>
      </c>
      <c r="J2" s="68" t="str">
        <f>_xlfn.CONCAT($I$2+INT((ROW()-3)/3), " Fall")</f>
        <v>2018 Fall</v>
      </c>
      <c r="K2" s="69"/>
      <c r="L2" s="72" t="s">
        <v>119</v>
      </c>
      <c r="M2" s="78">
        <f>'Degree Planning Worksheet'!G1</f>
        <v>2026</v>
      </c>
      <c r="N2" s="68" t="str">
        <f>_xlfn.CONCAT($M$2+1+INT((ROW()-3)/3), " Fall")</f>
        <v>2026 Fall</v>
      </c>
      <c r="P2" s="1" t="s">
        <v>120</v>
      </c>
      <c r="R2" t="s">
        <v>121</v>
      </c>
      <c r="T2" s="68" t="str">
        <f t="shared" ref="T2:T8" si="0">_xlfn.CONCAT($M$2+1+(ROW()-3), " Fall")</f>
        <v>2026 Fall</v>
      </c>
      <c r="U2" s="68" t="str">
        <f t="shared" ref="U2:U8" si="1">_xlfn.CONCAT($M$2+1+(ROW()-3)+1, " Sp.")</f>
        <v>2027 Sp.</v>
      </c>
      <c r="V2" s="69"/>
      <c r="W2" s="68" t="str">
        <f>_xlfn.CONCAT($M$2+1+2*(ROW()-3)+1, " Fall.")</f>
        <v>2026 Fall.</v>
      </c>
      <c r="X2" s="68" t="str">
        <f>_xlfn.CONCAT($M$2+1+2*(ROW()-3)+3, " Sp.")</f>
        <v>2028 Sp.</v>
      </c>
      <c r="Y2" s="69"/>
      <c r="Z2" s="68" t="str">
        <f>_xlfn.CONCAT($M$2+1+2*(ROW()-3)+2, " Fall.")</f>
        <v>2027 Fall.</v>
      </c>
      <c r="AA2" s="68" t="str">
        <f>_xlfn.CONCAT($M$2+1+2*(ROW()-3)+2, " Sp.")</f>
        <v>2027 Sp.</v>
      </c>
    </row>
    <row r="3" spans="1:27" ht="12.75">
      <c r="A3" s="1" t="s">
        <v>122</v>
      </c>
      <c r="C3" s="1"/>
      <c r="G3" s="1" t="s">
        <v>123</v>
      </c>
      <c r="H3" s="1"/>
      <c r="I3" s="1"/>
      <c r="J3" s="68" t="str">
        <f>_xlfn.CONCAT($I$2+INT((ROW()-3)/3), " Sp.")</f>
        <v>2019 Sp.</v>
      </c>
      <c r="K3" s="69"/>
      <c r="L3" s="69"/>
      <c r="M3" s="1"/>
      <c r="N3" s="68" t="str">
        <f>_xlfn.CONCAT($M$2+1+INT((ROW()-3)/3), " Sp.")</f>
        <v>2027 Sp.</v>
      </c>
      <c r="P3" s="1" t="s">
        <v>124</v>
      </c>
      <c r="R3" t="s">
        <v>125</v>
      </c>
      <c r="T3" s="68" t="str">
        <f t="shared" si="0"/>
        <v>2027 Fall</v>
      </c>
      <c r="U3" s="68" t="str">
        <f t="shared" si="1"/>
        <v>2028 Sp.</v>
      </c>
      <c r="V3" s="69"/>
      <c r="W3" s="68" t="str">
        <f>_xlfn.CONCAT($M$2+1+2*(ROW()-3)+1, " Fall.")</f>
        <v>2028 Fall.</v>
      </c>
      <c r="X3" s="68" t="str">
        <f>_xlfn.CONCAT($M$2+1+2*(ROW()-3)+3, " Sp.")</f>
        <v>2030 Sp.</v>
      </c>
      <c r="Y3" s="69"/>
      <c r="Z3" s="68" t="str">
        <f>_xlfn.CONCAT($M$2+1+2*(ROW()-3)+2, " Fall.")</f>
        <v>2029 Fall.</v>
      </c>
      <c r="AA3" s="68" t="str">
        <f>_xlfn.CONCAT($M$2+1+2*(ROW()-3)+2, " Sp.")</f>
        <v>2029 Sp.</v>
      </c>
    </row>
    <row r="4" spans="1:27" ht="14.25">
      <c r="A4" s="82" t="s">
        <v>126</v>
      </c>
      <c r="C4" s="1"/>
      <c r="G4" s="1" t="s">
        <v>127</v>
      </c>
      <c r="H4" s="1"/>
      <c r="I4" s="1"/>
      <c r="J4" s="68" t="str">
        <f>_xlfn.CONCAT($I$2+INT((ROW()-3)/3), " Su.")</f>
        <v>2019 Su.</v>
      </c>
      <c r="K4" s="69"/>
      <c r="L4" s="69"/>
      <c r="M4" s="1"/>
      <c r="N4" s="68" t="str">
        <f>_xlfn.CONCAT($M$2+1+INT((ROW()-3)/3), " Su.")</f>
        <v>2027 Su.</v>
      </c>
      <c r="P4" s="1" t="s">
        <v>128</v>
      </c>
      <c r="R4" t="s">
        <v>129</v>
      </c>
      <c r="T4" s="68" t="str">
        <f t="shared" si="0"/>
        <v>2028 Fall</v>
      </c>
      <c r="U4" s="68" t="str">
        <f t="shared" si="1"/>
        <v>2029 Sp.</v>
      </c>
      <c r="V4" s="69"/>
      <c r="W4" s="68" t="str">
        <f>_xlfn.CONCAT($M$2+1+2*(ROW()-3)+1, " Fall.")</f>
        <v>2030 Fall.</v>
      </c>
      <c r="X4" s="68" t="str">
        <f>_xlfn.CONCAT($M$2+1+2*(ROW()-3)+3, " Sp.")</f>
        <v>2032 Sp.</v>
      </c>
      <c r="Y4" s="69"/>
      <c r="Z4" s="68" t="str">
        <f>_xlfn.CONCAT($M$2+1+2*(ROW()-3)+2, " Fall.")</f>
        <v>2031 Fall.</v>
      </c>
      <c r="AA4" s="68" t="str">
        <f>_xlfn.CONCAT($M$2+1+2*(ROW()-3)+2, " Sp.")</f>
        <v>2031 Sp.</v>
      </c>
    </row>
    <row r="5" spans="1:27" ht="12.75">
      <c r="C5" s="1"/>
      <c r="G5" s="1" t="s">
        <v>130</v>
      </c>
      <c r="H5" s="1"/>
      <c r="I5" s="1"/>
      <c r="J5" s="68" t="str">
        <f>_xlfn.CONCAT($I$2+INT((ROW()-3)/3), " Fall")</f>
        <v>2019 Fall</v>
      </c>
      <c r="K5" s="69"/>
      <c r="L5" s="69"/>
      <c r="M5" s="1"/>
      <c r="N5" s="68" t="str">
        <f>_xlfn.CONCAT($M$2+1+INT((ROW()-3)/3), " Fall")</f>
        <v>2027 Fall</v>
      </c>
      <c r="P5" s="1" t="s">
        <v>131</v>
      </c>
      <c r="R5" t="s">
        <v>132</v>
      </c>
      <c r="T5" s="68" t="str">
        <f t="shared" si="0"/>
        <v>2029 Fall</v>
      </c>
      <c r="U5" s="68" t="str">
        <f t="shared" si="1"/>
        <v>2030 Sp.</v>
      </c>
      <c r="V5" s="69"/>
      <c r="W5" s="68" t="str">
        <f>_xlfn.CONCAT($M$2+1+2*(ROW()-3)+1, " Fall.")</f>
        <v>2032 Fall.</v>
      </c>
      <c r="X5" s="68" t="str">
        <f>_xlfn.CONCAT($M$2+1+2*(ROW()-3)+3, " Sp.")</f>
        <v>2034 Sp.</v>
      </c>
      <c r="Y5" s="69"/>
      <c r="Z5" s="68" t="str">
        <f>_xlfn.CONCAT($M$2+1+2*(ROW()-3)+2, " Fall.")</f>
        <v>2033 Fall.</v>
      </c>
      <c r="AA5" s="68" t="str">
        <f>_xlfn.CONCAT($M$2+1+2*(ROW()-3)+2, " Sp.")</f>
        <v>2033 Sp.</v>
      </c>
    </row>
    <row r="6" spans="1:27" ht="12.75">
      <c r="A6" s="3" t="s">
        <v>133</v>
      </c>
      <c r="G6" t="s">
        <v>134</v>
      </c>
      <c r="H6" s="1"/>
      <c r="I6" s="1"/>
      <c r="J6" s="68" t="str">
        <f>_xlfn.CONCAT($I$2+INT((ROW()-3)/3), " Sp.")</f>
        <v>2020 Sp.</v>
      </c>
      <c r="K6" s="69"/>
      <c r="L6" s="69"/>
      <c r="M6" s="1"/>
      <c r="N6" s="68" t="str">
        <f>_xlfn.CONCAT($M$2+1+INT((ROW()-3)/3), " Sp.")</f>
        <v>2028 Sp.</v>
      </c>
      <c r="P6" s="1"/>
      <c r="R6" t="s">
        <v>135</v>
      </c>
      <c r="T6" s="68" t="str">
        <f t="shared" si="0"/>
        <v>2030 Fall</v>
      </c>
      <c r="U6" s="68" t="str">
        <f t="shared" si="1"/>
        <v>2031 Sp.</v>
      </c>
      <c r="V6" s="69"/>
      <c r="W6" s="69"/>
      <c r="X6" s="69"/>
      <c r="Y6" s="69"/>
      <c r="Z6" s="69"/>
    </row>
    <row r="7" spans="1:27" ht="14.25">
      <c r="A7" s="83" t="s">
        <v>136</v>
      </c>
      <c r="G7" t="s">
        <v>137</v>
      </c>
      <c r="H7" s="1"/>
      <c r="I7" s="1"/>
      <c r="J7" s="68" t="str">
        <f>_xlfn.CONCAT($I$2+INT((ROW()-3)/3), " Su.")</f>
        <v>2020 Su.</v>
      </c>
      <c r="K7" s="69"/>
      <c r="L7" s="69"/>
      <c r="M7" s="1"/>
      <c r="N7" s="68" t="str">
        <f>_xlfn.CONCAT($M$2+1+INT((ROW()-3)/3), " Su.")</f>
        <v>2028 Su.</v>
      </c>
      <c r="R7" t="s">
        <v>138</v>
      </c>
      <c r="T7" s="68" t="str">
        <f t="shared" si="0"/>
        <v>2031 Fall</v>
      </c>
      <c r="U7" s="68" t="str">
        <f t="shared" si="1"/>
        <v>2032 Sp.</v>
      </c>
      <c r="V7" s="69"/>
      <c r="W7" s="69"/>
      <c r="X7" s="69"/>
      <c r="Y7" s="69"/>
      <c r="Z7" s="69"/>
    </row>
    <row r="8" spans="1:27" ht="14.25">
      <c r="A8" s="83" t="s">
        <v>139</v>
      </c>
      <c r="G8" t="s">
        <v>140</v>
      </c>
      <c r="H8" s="1"/>
      <c r="I8" s="1"/>
      <c r="J8" s="68" t="str">
        <f>_xlfn.CONCAT($I$2+INT((ROW()-3)/3), " Fall")</f>
        <v>2020 Fall</v>
      </c>
      <c r="K8" s="69"/>
      <c r="L8" s="69"/>
      <c r="M8" s="1"/>
      <c r="N8" s="68" t="str">
        <f>_xlfn.CONCAT($M$2+1+INT((ROW()-3)/3), " Fall")</f>
        <v>2028 Fall</v>
      </c>
      <c r="R8" t="s">
        <v>141</v>
      </c>
      <c r="T8" s="68" t="str">
        <f t="shared" si="0"/>
        <v>2032 Fall</v>
      </c>
      <c r="U8" s="68" t="str">
        <f t="shared" si="1"/>
        <v>2033 Sp.</v>
      </c>
      <c r="V8" s="69"/>
      <c r="W8" s="69"/>
      <c r="X8" s="69"/>
      <c r="Y8" s="69"/>
      <c r="Z8" s="69"/>
    </row>
    <row r="9" spans="1:27" ht="14.25">
      <c r="A9" s="83" t="s">
        <v>142</v>
      </c>
      <c r="G9" t="s">
        <v>143</v>
      </c>
      <c r="H9" s="1"/>
      <c r="I9" s="1"/>
      <c r="J9" s="68" t="str">
        <f>_xlfn.CONCAT($I$2+INT((ROW()-3)/3), " Sp.")</f>
        <v>2021 Sp.</v>
      </c>
      <c r="K9" s="69"/>
      <c r="L9" s="69"/>
      <c r="M9" s="1"/>
      <c r="N9" s="68" t="str">
        <f>_xlfn.CONCAT($M$2+1+INT((ROW()-3)/3), " Sp.")</f>
        <v>2029 Sp.</v>
      </c>
      <c r="R9" t="s">
        <v>144</v>
      </c>
      <c r="T9" s="69"/>
    </row>
    <row r="10" spans="1:27" ht="14.25">
      <c r="A10" s="83" t="s">
        <v>145</v>
      </c>
      <c r="H10" s="1"/>
      <c r="I10" s="1"/>
      <c r="J10" s="68" t="str">
        <f>_xlfn.CONCAT($I$2+INT((ROW()-3)/3), " Su.")</f>
        <v>2021 Su.</v>
      </c>
      <c r="K10" s="69"/>
      <c r="L10" s="69"/>
      <c r="M10" s="1"/>
      <c r="N10" s="68" t="str">
        <f>_xlfn.CONCAT($M$2+1+INT((ROW()-3)/3), " Su.")</f>
        <v>2029 Su.</v>
      </c>
      <c r="R10" t="s">
        <v>146</v>
      </c>
      <c r="T10" s="69"/>
    </row>
    <row r="11" spans="1:27" ht="12.75">
      <c r="G11" t="s">
        <v>147</v>
      </c>
      <c r="H11" s="1"/>
      <c r="I11" s="1"/>
      <c r="J11" s="68" t="str">
        <f>_xlfn.CONCAT($I$2+INT((ROW()-3)/3), " Fall")</f>
        <v>2021 Fall</v>
      </c>
      <c r="K11" s="69"/>
      <c r="L11" s="69"/>
      <c r="M11" s="1"/>
      <c r="N11" s="68" t="str">
        <f>_xlfn.CONCAT($M$2+1+INT((ROW()-3)/3), " Fall")</f>
        <v>2029 Fall</v>
      </c>
      <c r="R11" t="s">
        <v>148</v>
      </c>
      <c r="T11" s="69"/>
    </row>
    <row r="12" spans="1:27" ht="14.25">
      <c r="A12" s="83"/>
      <c r="G12" t="s">
        <v>149</v>
      </c>
      <c r="H12" s="1"/>
      <c r="I12" s="1"/>
      <c r="J12" s="68" t="str">
        <f>_xlfn.CONCAT($I$2+INT((ROW()-3)/3), " Sp.")</f>
        <v>2022 Sp.</v>
      </c>
      <c r="K12" s="69"/>
      <c r="L12" s="69"/>
      <c r="M12" s="1"/>
      <c r="N12" s="68" t="str">
        <f>_xlfn.CONCAT($M$2+1+INT((ROW()-3)/3), " Sp.")</f>
        <v>2030 Sp.</v>
      </c>
      <c r="R12" t="s">
        <v>150</v>
      </c>
    </row>
    <row r="13" spans="1:27">
      <c r="A13" s="3" t="s">
        <v>151</v>
      </c>
      <c r="H13" s="1"/>
      <c r="I13" s="1"/>
      <c r="J13" s="68" t="str">
        <f>_xlfn.CONCAT($I$2+INT((ROW()-3)/3), " Su.")</f>
        <v>2022 Su.</v>
      </c>
      <c r="K13" s="69"/>
      <c r="L13" s="69"/>
      <c r="M13" s="1"/>
      <c r="N13" s="68" t="str">
        <f>_xlfn.CONCAT($M$2+1+INT((ROW()-3)/3), " Su.")</f>
        <v>2030 Su.</v>
      </c>
      <c r="R13" t="s">
        <v>152</v>
      </c>
    </row>
    <row r="14" spans="1:27" ht="13.9">
      <c r="A14" s="83" t="s">
        <v>153</v>
      </c>
      <c r="H14" s="1"/>
      <c r="I14" s="1"/>
      <c r="J14" s="68" t="str">
        <f>_xlfn.CONCAT($I$2+INT((ROW()-3)/3), " Fall")</f>
        <v>2022 Fall</v>
      </c>
      <c r="K14" s="69"/>
      <c r="L14" s="69"/>
      <c r="M14" s="1"/>
      <c r="N14" s="68" t="str">
        <f>_xlfn.CONCAT($M$2+1+INT((ROW()-3)/3), " Fall")</f>
        <v>2030 Fall</v>
      </c>
      <c r="R14" t="s">
        <v>154</v>
      </c>
    </row>
    <row r="15" spans="1:27" ht="13.9">
      <c r="A15" s="83" t="s">
        <v>155</v>
      </c>
      <c r="H15" s="1"/>
      <c r="I15" s="1"/>
      <c r="J15" s="68" t="str">
        <f>_xlfn.CONCAT($I$2+INT((ROW()-3)/3), " Sp.")</f>
        <v>2023 Sp.</v>
      </c>
      <c r="K15" s="69"/>
      <c r="L15" s="69"/>
      <c r="M15" s="1"/>
      <c r="N15" s="68" t="str">
        <f>_xlfn.CONCAT($M$2+1+INT((ROW()-3)/3), " Sp.")</f>
        <v>2031 Sp.</v>
      </c>
      <c r="R15" t="s">
        <v>156</v>
      </c>
    </row>
    <row r="16" spans="1:27" ht="13.9">
      <c r="A16" s="83" t="s">
        <v>157</v>
      </c>
      <c r="H16" s="1"/>
      <c r="I16" s="1"/>
      <c r="J16" s="68" t="str">
        <f>_xlfn.CONCAT($I$2+INT((ROW()-3)/3), " Su.")</f>
        <v>2023 Su.</v>
      </c>
      <c r="K16" s="69"/>
      <c r="L16" s="69"/>
      <c r="M16" s="1"/>
      <c r="N16" s="68" t="str">
        <f>_xlfn.CONCAT($M$2+1+INT((ROW()-3)/3), " Su.")</f>
        <v>2031 Su.</v>
      </c>
      <c r="R16" t="s">
        <v>158</v>
      </c>
    </row>
    <row r="17" spans="1:18" ht="12.75">
      <c r="A17" t="s">
        <v>159</v>
      </c>
      <c r="H17" s="1"/>
      <c r="I17" s="1"/>
      <c r="J17" s="68" t="str">
        <f>_xlfn.CONCAT($I$2+INT((ROW()-3)/3), " Fall")</f>
        <v>2023 Fall</v>
      </c>
      <c r="K17" s="69"/>
      <c r="L17" s="69"/>
      <c r="M17" s="1"/>
      <c r="N17" s="68" t="str">
        <f>_xlfn.CONCAT($M$2+1+INT((ROW()-3)/3), " Fall")</f>
        <v>2031 Fall</v>
      </c>
      <c r="R17" t="s">
        <v>160</v>
      </c>
    </row>
    <row r="18" spans="1:18" ht="14.25">
      <c r="A18" s="83" t="s">
        <v>161</v>
      </c>
      <c r="H18" s="1"/>
      <c r="I18" s="1"/>
      <c r="J18" s="68" t="str">
        <f>_xlfn.CONCAT($I$2+INT((ROW()-3)/3), " Sp.")</f>
        <v>2024 Sp.</v>
      </c>
      <c r="K18" s="69"/>
      <c r="L18" s="69"/>
      <c r="M18" s="1"/>
      <c r="N18" s="68" t="str">
        <f>_xlfn.CONCAT($M$2+1+INT((ROW()-3)/3), " Sp.")</f>
        <v>2032 Sp.</v>
      </c>
      <c r="R18" t="s">
        <v>162</v>
      </c>
    </row>
    <row r="19" spans="1:18" ht="14.25">
      <c r="A19" s="83" t="s">
        <v>163</v>
      </c>
      <c r="H19" s="1"/>
      <c r="I19" s="1"/>
      <c r="J19" s="68" t="str">
        <f>_xlfn.CONCAT($I$2+INT((ROW()-3)/3), " Su.")</f>
        <v>2024 Su.</v>
      </c>
      <c r="K19" s="69"/>
      <c r="L19" s="69"/>
      <c r="M19" s="1"/>
      <c r="N19" s="68" t="str">
        <f>_xlfn.CONCAT($M$2+1+INT((ROW()-3)/3), " Su.")</f>
        <v>2032 Su.</v>
      </c>
      <c r="R19" t="s">
        <v>164</v>
      </c>
    </row>
    <row r="20" spans="1:18" ht="14.25">
      <c r="A20" s="83" t="s">
        <v>165</v>
      </c>
      <c r="H20" s="1"/>
      <c r="I20" s="1"/>
      <c r="J20" s="68" t="str">
        <f>_xlfn.CONCAT($I$2+INT((ROW()-3)/3), " Fall")</f>
        <v>2024 Fall</v>
      </c>
      <c r="K20" s="69"/>
      <c r="L20" s="69"/>
      <c r="M20" s="1"/>
      <c r="N20" s="68" t="s">
        <v>166</v>
      </c>
      <c r="R20" t="s">
        <v>167</v>
      </c>
    </row>
    <row r="21" spans="1:18" ht="14.25">
      <c r="A21" s="83" t="s">
        <v>168</v>
      </c>
      <c r="H21" s="1"/>
      <c r="I21" s="1"/>
      <c r="J21" s="68" t="str">
        <f>_xlfn.CONCAT($I$2+INT((ROW()-3)/3), " Sp.")</f>
        <v>2025 Sp.</v>
      </c>
      <c r="K21" s="69"/>
      <c r="L21" s="69"/>
    </row>
    <row r="22" spans="1:18" ht="14.25">
      <c r="A22" s="83" t="s">
        <v>169</v>
      </c>
      <c r="H22" s="1"/>
      <c r="I22" s="1"/>
      <c r="J22" s="68" t="str">
        <f>_xlfn.CONCAT($I$2+INT((ROW()-3)/3), " Su.")</f>
        <v>2025 Su.</v>
      </c>
      <c r="K22" s="69"/>
      <c r="L22" s="69"/>
    </row>
    <row r="23" spans="1:18" ht="14.25">
      <c r="A23" s="83" t="s">
        <v>170</v>
      </c>
      <c r="H23" s="1"/>
      <c r="I23" s="1"/>
      <c r="J23" s="68" t="str">
        <f>_xlfn.CONCAT($I$2+INT((ROW()-3)/3), " Fall")</f>
        <v>2025 Fall</v>
      </c>
      <c r="K23" s="69"/>
      <c r="L23" s="69"/>
    </row>
    <row r="24" spans="1:18" ht="14.25">
      <c r="A24" s="83" t="s">
        <v>171</v>
      </c>
      <c r="H24" s="1"/>
      <c r="I24" s="1"/>
      <c r="J24" s="68" t="str">
        <f>_xlfn.CONCAT($I$2+INT((ROW()-3)/3), " Sp.")</f>
        <v>2026 Sp.</v>
      </c>
      <c r="K24" s="69"/>
      <c r="L24" s="69"/>
    </row>
    <row r="25" spans="1:18" ht="14.25">
      <c r="A25" s="83" t="s">
        <v>172</v>
      </c>
      <c r="H25" s="1"/>
      <c r="I25" s="1"/>
      <c r="J25" s="68" t="str">
        <f>_xlfn.CONCAT($I$2+INT((ROW()-3)/3), " Su.")</f>
        <v>2026 Su.</v>
      </c>
      <c r="K25" s="69"/>
      <c r="L25" s="69"/>
    </row>
    <row r="26" spans="1:18" ht="14.25">
      <c r="A26" s="83" t="s">
        <v>173</v>
      </c>
      <c r="H26" s="1"/>
      <c r="I26" s="1"/>
      <c r="J26" s="68" t="str">
        <f>_xlfn.CONCAT($I$2+INT((ROW()-3)/3), " Fall")</f>
        <v>2026 Fall</v>
      </c>
      <c r="K26" s="69"/>
      <c r="L26" s="69"/>
    </row>
    <row r="27" spans="1:18" ht="14.25">
      <c r="A27" s="83" t="s">
        <v>174</v>
      </c>
      <c r="H27" s="1"/>
      <c r="I27" s="1"/>
      <c r="J27" s="68" t="str">
        <f>_xlfn.CONCAT($I$2+INT((ROW()-3)/3), " Sp.")</f>
        <v>2027 Sp.</v>
      </c>
      <c r="K27" s="69"/>
      <c r="L27" s="69"/>
    </row>
    <row r="28" spans="1:18" ht="14.25">
      <c r="A28" s="83" t="s">
        <v>175</v>
      </c>
      <c r="H28" s="1"/>
      <c r="I28" s="1"/>
      <c r="J28" s="68" t="str">
        <f>_xlfn.CONCAT($I$2+INT((ROW()-3)/3), " Su.")</f>
        <v>2027 Su.</v>
      </c>
      <c r="K28" s="69"/>
      <c r="L28" s="69"/>
      <c r="M28" s="1"/>
      <c r="N28" s="1"/>
    </row>
    <row r="29" spans="1:18" ht="14.25">
      <c r="A29" s="83" t="s">
        <v>176</v>
      </c>
      <c r="H29" s="1"/>
      <c r="I29" s="1"/>
      <c r="J29" s="68" t="str">
        <f>_xlfn.CONCAT($I$2+INT((ROW()-3)/3), " Fall")</f>
        <v>2027 Fall</v>
      </c>
      <c r="K29" s="69"/>
      <c r="L29" s="69"/>
      <c r="M29" s="1"/>
      <c r="N29" s="1"/>
    </row>
    <row r="30" spans="1:18" ht="14.25">
      <c r="A30" s="7" t="s">
        <v>177</v>
      </c>
      <c r="H30" s="1"/>
      <c r="I30" s="1"/>
      <c r="J30" s="68" t="str">
        <f>_xlfn.CONCAT($I$2+INT((ROW()-3)/3), " Sp.")</f>
        <v>2028 Sp.</v>
      </c>
      <c r="K30" s="69"/>
      <c r="L30" s="69"/>
      <c r="M30" s="1"/>
      <c r="N30" s="1"/>
    </row>
    <row r="31" spans="1:18" ht="14.25">
      <c r="A31" s="116" t="s">
        <v>178</v>
      </c>
      <c r="H31" s="1"/>
      <c r="I31" s="1"/>
      <c r="J31" s="68" t="str">
        <f>_xlfn.CONCAT($I$2+INT((ROW()-3)/3), " Su.")</f>
        <v>2028 Su.</v>
      </c>
      <c r="K31" s="69"/>
      <c r="L31" s="69"/>
      <c r="M31" s="1"/>
      <c r="N31" s="1"/>
    </row>
    <row r="32" spans="1:18" ht="14.25">
      <c r="A32" s="83" t="s">
        <v>179</v>
      </c>
      <c r="H32" s="1"/>
      <c r="I32" s="1"/>
      <c r="J32" s="68" t="str">
        <f>_xlfn.CONCAT($I$2+INT((ROW()-3)/3), " Fall")</f>
        <v>2028 Fall</v>
      </c>
      <c r="K32" s="69"/>
      <c r="L32" s="69"/>
      <c r="M32" s="1"/>
      <c r="N32" s="1"/>
    </row>
    <row r="33" spans="1:18" ht="14.25">
      <c r="A33" s="83" t="s">
        <v>180</v>
      </c>
      <c r="H33" s="1"/>
      <c r="I33" s="1"/>
      <c r="J33" s="68" t="str">
        <f>_xlfn.CONCAT($I$2+INT((ROW()-3)/3), " Sp.")</f>
        <v>2029 Sp.</v>
      </c>
      <c r="K33" s="69"/>
      <c r="L33" s="69"/>
      <c r="M33" s="1"/>
      <c r="N33" s="1"/>
    </row>
    <row r="34" spans="1:18" ht="14.25">
      <c r="A34" s="83" t="s">
        <v>181</v>
      </c>
      <c r="H34" s="1"/>
      <c r="I34" s="1"/>
      <c r="J34" s="68" t="str">
        <f>_xlfn.CONCAT($I$2+INT((ROW()-3)/3), " Su.")</f>
        <v>2029 Su.</v>
      </c>
      <c r="K34" s="69"/>
      <c r="L34" s="69"/>
      <c r="M34" s="1"/>
      <c r="N34" s="1"/>
    </row>
    <row r="35" spans="1:18" ht="14.25">
      <c r="A35" s="83" t="s">
        <v>182</v>
      </c>
      <c r="H35" s="1"/>
      <c r="I35" s="1"/>
      <c r="J35" s="68" t="str">
        <f>_xlfn.CONCAT($I$2+INT((ROW()-3)/3), " Fall")</f>
        <v>2029 Fall</v>
      </c>
      <c r="K35" s="69"/>
      <c r="L35" s="69"/>
      <c r="M35" s="1"/>
      <c r="N35" s="1"/>
    </row>
    <row r="36" spans="1:18" ht="14.25">
      <c r="A36" s="83" t="s">
        <v>183</v>
      </c>
      <c r="I36" s="1"/>
      <c r="J36" s="68" t="str">
        <f>_xlfn.CONCAT($I$2+INT((ROW()-3)/3), " Sp.")</f>
        <v>2030 Sp.</v>
      </c>
      <c r="K36" s="69"/>
      <c r="L36" s="69"/>
    </row>
    <row r="37" spans="1:18" ht="14.25">
      <c r="A37" s="83" t="s">
        <v>184</v>
      </c>
      <c r="I37" s="1"/>
      <c r="J37" s="68" t="str">
        <f>_xlfn.CONCAT($I$2+INT((ROW()-3)/3), " Su.")</f>
        <v>2030 Su.</v>
      </c>
      <c r="K37" s="69"/>
      <c r="L37" s="69"/>
    </row>
    <row r="38" spans="1:18" ht="14.25">
      <c r="A38" s="83" t="s">
        <v>185</v>
      </c>
      <c r="J38" s="68" t="str">
        <f>_xlfn.CONCAT($I$2+INT((ROW()-3)/3), " Fall")</f>
        <v>2030 Fall</v>
      </c>
      <c r="K38" s="69"/>
      <c r="L38" s="69"/>
    </row>
    <row r="39" spans="1:18" ht="14.25">
      <c r="A39" s="83" t="s">
        <v>186</v>
      </c>
    </row>
    <row r="40" spans="1:18" ht="14.25">
      <c r="A40" s="83" t="s">
        <v>187</v>
      </c>
    </row>
    <row r="41" spans="1:18" ht="14.25">
      <c r="A41" s="83" t="s">
        <v>188</v>
      </c>
    </row>
    <row r="42" spans="1:18" ht="23.25">
      <c r="A42" s="83" t="s">
        <v>189</v>
      </c>
      <c r="H42" s="161" t="s">
        <v>190</v>
      </c>
      <c r="I42" s="161"/>
      <c r="J42" s="161"/>
      <c r="K42" s="161"/>
      <c r="L42" s="161"/>
      <c r="M42" s="161"/>
      <c r="N42" s="161"/>
      <c r="O42" s="161"/>
      <c r="P42" s="161"/>
      <c r="Q42" s="161"/>
      <c r="R42" s="161"/>
    </row>
    <row r="43" spans="1:18" ht="14.25">
      <c r="A43" s="82" t="s">
        <v>191</v>
      </c>
    </row>
    <row r="44" spans="1:18" ht="14.25">
      <c r="A44" s="83" t="s">
        <v>192</v>
      </c>
    </row>
    <row r="45" spans="1:18" ht="14.25">
      <c r="A45" s="7" t="s">
        <v>193</v>
      </c>
    </row>
    <row r="46" spans="1:18" ht="14.25">
      <c r="A46" s="83" t="s">
        <v>194</v>
      </c>
    </row>
    <row r="47" spans="1:18" ht="12.75"/>
    <row r="48" spans="1:18" ht="13.9">
      <c r="A48" s="83"/>
    </row>
    <row r="49" spans="1:1" ht="13.9">
      <c r="A49" s="83"/>
    </row>
    <row r="50" spans="1:1" ht="13.9">
      <c r="A50" s="7"/>
    </row>
    <row r="51" spans="1:1" ht="13.9">
      <c r="A51" s="83"/>
    </row>
  </sheetData>
  <protectedRanges>
    <protectedRange sqref="B13:G1048576 A109:A1048576 A19:A24 A72:A107 A26:A42 A1:A14 B1:F12 A45:A46 A48:A70" name="Range1"/>
    <protectedRange sqref="I2 M2 P2:P5 R2:R20" name="Range2"/>
    <protectedRange sqref="G10" name="Range1_2"/>
    <protectedRange sqref="G9" name="Range1_2_1"/>
    <protectedRange sqref="G1" name="Range1_1_1"/>
    <protectedRange sqref="G2 G5" name="Range1_1_4"/>
    <protectedRange sqref="G3:G4 G6" name="Range1_1_1_4"/>
    <protectedRange sqref="G11:G12" name="Range1_4"/>
  </protectedRanges>
  <mergeCells count="3">
    <mergeCell ref="H42:R42"/>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E43F32B9-C99F-4BA4-B32F-27DD57EA06EE}"/>
</file>

<file path=customXml/itemProps3.xml><?xml version="1.0" encoding="utf-8"?>
<ds:datastoreItem xmlns:ds="http://schemas.openxmlformats.org/officeDocument/2006/customXml" ds:itemID="{A991CDED-0550-4C00-A939-3B0950D12B84}"/>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2026-08-26T09:06:46Z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