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0" documentId="8_{8E802656-3991-4645-8F04-03331D86E01E}" xr6:coauthVersionLast="47" xr6:coauthVersionMax="47" xr10:uidLastSave="{00000000-0000-0000-0000-000000000000}"/>
  <bookViews>
    <workbookView xWindow="14295" yWindow="0" windowWidth="14610" windowHeight="15585" xr2:uid="{00000000-000D-0000-FFFF-FFFF00000000}"/>
  </bookViews>
  <sheets>
    <sheet name="Degree Planning Worksheet" sheetId="1" r:id="rId1"/>
    <sheet name="Advising &amp; Policy Info" sheetId="7" r:id="rId2"/>
    <sheet name="Lists" sheetId="6" r:id="rId3"/>
  </sheets>
  <externalReferences>
    <externalReference r:id="rId4"/>
    <externalReference r:id="rId5"/>
  </externalReferences>
  <definedNames>
    <definedName name="Early" localSheetId="1">'[1]Course Listing'!$A$1:$A$4</definedName>
    <definedName name="Early">#REF!</definedName>
    <definedName name="Experiential" localSheetId="1">'[2]Course Listing'!$A$1:$A$3</definedName>
    <definedName name="Experiential">#REF!</definedName>
    <definedName name="Falls">Lists!$T$2:$T$8</definedName>
    <definedName name="future_terms">Lists!$N$2:$N$20</definedName>
    <definedName name="MathOption">#REF!</definedName>
    <definedName name="Option">#REF!</definedName>
    <definedName name="OtherOption">#REF!</definedName>
    <definedName name="_xlnm.Print_Area" localSheetId="0">'Degree Planning Worksheet'!$C$3:$K$73</definedName>
    <definedName name="Recent" localSheetId="1">'[1]Course Listing'!$A$6:$A$9</definedName>
    <definedName name="Recent">#REF!</definedName>
    <definedName name="Terms">Lists!$J$2:$J$39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l="1"/>
  <c r="H1" i="1" l="1"/>
  <c r="I2" i="6" l="1"/>
  <c r="J30" i="6" s="1"/>
  <c r="M2" i="6"/>
  <c r="K5" i="1"/>
  <c r="K4" i="1"/>
  <c r="K3" i="1"/>
  <c r="J33" i="6" l="1"/>
  <c r="J32" i="6"/>
  <c r="J18" i="6"/>
  <c r="J19" i="6"/>
  <c r="J31" i="6"/>
  <c r="J34" i="6"/>
  <c r="J35" i="6"/>
  <c r="L5" i="1"/>
  <c r="L2" i="1"/>
  <c r="J36" i="6"/>
  <c r="J37" i="6"/>
  <c r="X4" i="6"/>
  <c r="N4" i="6"/>
  <c r="N5" i="6"/>
  <c r="N6" i="6"/>
  <c r="N7" i="6"/>
  <c r="N8" i="6"/>
  <c r="N9" i="6"/>
  <c r="AA4" i="6"/>
  <c r="AA5" i="6"/>
  <c r="AA2" i="6"/>
  <c r="U8" i="6"/>
  <c r="J12" i="6"/>
  <c r="W3" i="6"/>
  <c r="J14" i="6"/>
  <c r="J15" i="6"/>
  <c r="Z5" i="6"/>
  <c r="U3" i="6"/>
  <c r="J38" i="6"/>
  <c r="N3" i="6"/>
  <c r="J39" i="6"/>
  <c r="N2" i="6"/>
  <c r="T2" i="6"/>
  <c r="J10" i="6"/>
  <c r="U2" i="6"/>
  <c r="J11" i="6"/>
  <c r="U7" i="6"/>
  <c r="J13" i="6"/>
  <c r="Z2" i="6"/>
  <c r="J16" i="6"/>
  <c r="Z4" i="6"/>
  <c r="X2" i="6"/>
  <c r="W4" i="6"/>
  <c r="U6" i="6"/>
  <c r="U4" i="6"/>
  <c r="J17" i="6"/>
  <c r="Z3" i="6"/>
  <c r="X3" i="6"/>
  <c r="N18" i="6"/>
  <c r="J2" i="6"/>
  <c r="J23" i="6"/>
  <c r="T8" i="6"/>
  <c r="N17" i="6"/>
  <c r="J3" i="6"/>
  <c r="J24" i="6"/>
  <c r="T7" i="6"/>
  <c r="N16" i="6"/>
  <c r="J4" i="6"/>
  <c r="J25" i="6"/>
  <c r="T6" i="6"/>
  <c r="N15" i="6"/>
  <c r="U5" i="6"/>
  <c r="J26" i="6"/>
  <c r="N14" i="6"/>
  <c r="J27" i="6"/>
  <c r="N13" i="6"/>
  <c r="J7" i="6"/>
  <c r="J28" i="6"/>
  <c r="N12" i="6"/>
  <c r="J8" i="6"/>
  <c r="J29"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<sst xmlns="http://schemas.openxmlformats.org/spreadsheetml/2006/main" count="335" uniqueCount="189">
  <si>
    <t>B.A. in Middle East Pluralities</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</si>
  <si>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</si>
  <si>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</si>
  <si>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</si>
  <si>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</si>
  <si>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</si>
  <si>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</si>
  <si>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</si>
  <si>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</si>
  <si>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</si>
  <si>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</si>
  <si>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</si>
  <si>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</si>
  <si>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</si>
  <si>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</si>
  <si>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family val="2"/>
      </rPr>
      <t>Course Requirements</t>
    </r>
    <r>
      <rPr>
        <b/>
        <sz val="16"/>
        <color rgb="FFE26B0A"/>
        <rFont val="Arial"/>
        <family val="2"/>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</si>
  <si>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</si>
  <si>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</si>
  <si>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</si>
  <si>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</si>
  <si>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</si>
  <si>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</si>
  <si>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</si>
  <si>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</si>
  <si>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</si>
  <si>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</si>
  <si>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</si>
  <si>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</si>
  <si>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</si>
  <si>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</si>
  <si>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</si>
  <si>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</si>
  <si>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</si>
  <si>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</si>
  <si>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</si>
  <si>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</si>
  <si>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family val="2"/>
      </rPr>
      <t xml:space="preserve">EN2020CCE: Writing &amp; Criticism </t>
    </r>
    <r>
      <rPr>
        <sz val="11"/>
        <color rgb="FFE26B0A"/>
        <rFont val="Arial"/>
        <family val="2"/>
      </rPr>
      <t>(EN1010 or placement)</t>
    </r>
  </si>
  <si>
    <t>Digital Literacy and Communication (CCD)</t>
  </si>
  <si>
    <t>Course type CCD</t>
  </si>
  <si>
    <t>Quantitative Reasoning (CCM)</t>
  </si>
  <si>
    <t>Course type CCM</t>
  </si>
  <si>
    <t xml:space="preserve">CCM Math Placement </t>
  </si>
  <si>
    <t>- Select Math Placement  -</t>
  </si>
  <si>
    <t>Core Curriculum Math (CCM) requirement waived?</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</si>
  <si>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</si>
  <si>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</si>
  <si>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</si>
  <si>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</si>
  <si>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</si>
  <si>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family val="2"/>
      </rPr>
      <t xml:space="preserve">FR1200CCF: Elementary French Language and Culture II </t>
    </r>
    <r>
      <rPr>
        <sz val="11"/>
        <color rgb="FFE26B0A"/>
        <rFont val="Arial"/>
        <family val="2"/>
      </rPr>
      <t>(FR1100 or placement)</t>
    </r>
  </si>
  <si>
    <r>
      <rPr>
        <b/>
        <sz val="14"/>
        <color rgb="FF000000"/>
        <rFont val="Arial"/>
      </rPr>
      <t xml:space="preserve">Major Requirements </t>
    </r>
    <r>
      <rPr>
        <sz val="14"/>
        <color rgb="FF000000"/>
        <rFont val="Arial"/>
      </rPr>
      <t>(44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</si>
  <si>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</si>
  <si>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 xml:space="preserve">HI/ME1015: History of the Middle East I </t>
  </si>
  <si>
    <t xml:space="preserve">HI/ME1016: History of the Middle East II  </t>
  </si>
  <si>
    <t>HI2090 Introductory Methods Workshop</t>
  </si>
  <si>
    <r>
      <rPr>
        <b/>
        <sz val="11"/>
        <color rgb="FFFF0000"/>
        <rFont val="Arial"/>
        <family val="2"/>
      </rPr>
      <t>ME/PO3072: Politics of the Middle East</t>
    </r>
    <r>
      <rPr>
        <sz val="11"/>
        <color rgb="FF000000"/>
        <rFont val="Arial"/>
        <family val="2"/>
      </rPr>
      <t xml:space="preserve"> </t>
    </r>
    <r>
      <rPr>
        <sz val="11"/>
        <color rgb="FFE26B0A"/>
        <rFont val="Arial"/>
        <family val="2"/>
      </rPr>
      <t>(PO1011(CCR) or or PO1012 or junior)</t>
    </r>
  </si>
  <si>
    <r>
      <rPr>
        <b/>
        <sz val="11"/>
        <color rgb="FFFF0000"/>
        <rFont val="Arial"/>
        <family val="2"/>
      </rPr>
      <t xml:space="preserve">HI3050CCR: Advanced Methods Workshop </t>
    </r>
    <r>
      <rPr>
        <sz val="11"/>
        <color rgb="FFE26B0A"/>
        <rFont val="Arial"/>
        <family val="2"/>
      </rPr>
      <t xml:space="preserve">(junior) </t>
    </r>
  </si>
  <si>
    <t>ME4095 or PO4050</t>
  </si>
  <si>
    <t>Pick course from drop-down - 2000-level or Arabic language</t>
  </si>
  <si>
    <t>Pick course from drop-down - 3000-level or Arabic language</t>
  </si>
  <si>
    <t>Choose one from HI, HLS or PO required courses</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</si>
  <si>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</si>
  <si>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</si>
  <si>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</si>
  <si>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</si>
  <si>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</si>
  <si>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</si>
  <si>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</si>
  <si>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</si>
  <si>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</si>
  <si>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Middle East Pluralities - Advising Information</t>
  </si>
  <si>
    <r>
      <rPr>
        <b/>
        <sz val="10"/>
        <rFont val="Arial"/>
        <family val="2"/>
      </rPr>
      <t xml:space="preserve">Departmental Honors: </t>
    </r>
    <r>
      <rPr>
        <sz val="10"/>
        <rFont val="Arial"/>
        <family val="2"/>
      </rPr>
      <t>Students earning a 3.7 GPA in the major and completing a senior honors thesis will receive honors.</t>
    </r>
  </si>
  <si>
    <t>Course frequency information (subject to change):</t>
  </si>
  <si>
    <t>Courses offered in fall:</t>
  </si>
  <si>
    <t>AB1010: Elementary Arabic I</t>
  </si>
  <si>
    <t>HI3050CCR: Advanced Methods Workshop</t>
  </si>
  <si>
    <t>ME/PO3072: Politics of the Middle East</t>
  </si>
  <si>
    <t>Courses offered in spring:</t>
  </si>
  <si>
    <t xml:space="preserve">AB1020: Elementary Arabic II </t>
  </si>
  <si>
    <t>Courses offered occasionally:</t>
  </si>
  <si>
    <t>HI/ME2010: Situating the Middle East</t>
  </si>
  <si>
    <t>HI/ME2035: State, Society and Political Economy of the ME</t>
  </si>
  <si>
    <t>HI/ME2040: Encounters Between the Middle East &amp; the West</t>
  </si>
  <si>
    <t>Courses offered only rarely:</t>
  </si>
  <si>
    <t>AB1030: Intermediate Arabic I</t>
  </si>
  <si>
    <t>AB1040: Intermediate Arabic II</t>
  </si>
  <si>
    <r>
      <rPr>
        <b/>
        <sz val="10"/>
        <color rgb="FF000000"/>
        <rFont val="Arial"/>
        <family val="2"/>
      </rPr>
      <t>Sequencing</t>
    </r>
    <r>
      <rPr>
        <sz val="10"/>
        <color rgb="FF000000"/>
        <rFont val="Arial"/>
        <family val="2"/>
      </rPr>
      <t> :</t>
    </r>
  </si>
  <si>
    <t>General Academic Policy</t>
  </si>
  <si>
    <t>Global Liberal Arts Core Curriculum Requirements:</t>
  </si>
  <si>
    <r>
      <rPr>
        <b/>
        <sz val="10"/>
        <color rgb="FF000000"/>
        <rFont val="Arial"/>
        <family val="2"/>
      </rPr>
      <t xml:space="preserve">Your four Integrative Inquiry courses (course codes CCI, CCDI, CCIR, CCIM) must:
- Be in at least two different disciplines
- Be outside of the major discipline - unless you are double majoring or are completing an interdisciplinary major*
- Not count simultaneously for a major requirement, unless you are double majoring
</t>
    </r>
    <r>
      <rPr>
        <sz val="10"/>
        <color rgb="FF000000"/>
        <rFont val="Arial"/>
        <family val="2"/>
      </rPr>
      <t xml:space="preserve">
</t>
    </r>
    <r>
      <rPr>
        <b/>
        <sz val="10"/>
        <color rgb="FF000000"/>
        <rFont val="Arial"/>
        <family val="2"/>
      </rPr>
      <t>Integrative Inquiry and Minor Courses</t>
    </r>
    <r>
      <rPr>
        <sz val="10"/>
        <color rgb="FF000000"/>
        <rFont val="Arial"/>
        <family val="2"/>
      </rPr>
      <t xml:space="preserve">: Integrative Inquiry courses may double count with a student’s minor(s). 
</t>
    </r>
    <r>
      <rPr>
        <b/>
        <sz val="10"/>
        <color rgb="FF000000"/>
        <rFont val="Arial"/>
        <family val="2"/>
      </rPr>
      <t>Integrative Inquiry and FirstBridge courses</t>
    </r>
    <r>
      <rPr>
        <sz val="10"/>
        <color rgb="FF000000"/>
        <rFont val="Arial"/>
        <family val="2"/>
      </rPr>
      <t xml:space="preserve">: FirstBridge courses count towards Integrative Inquiry regardless of the student’s major discipline. It is important to note that FirstBridge courses may not apply to a student’s major. 
</t>
    </r>
    <r>
      <rPr>
        <b/>
        <sz val="10"/>
        <color rgb="FF000000"/>
        <rFont val="Arial"/>
        <family val="2"/>
      </rPr>
      <t>Integrative Inquiry for double majors:</t>
    </r>
    <r>
      <rPr>
        <sz val="10"/>
        <color rgb="FF000000"/>
        <rFont val="Arial"/>
        <family val="2"/>
      </rPr>
      <t xml:space="preserve"> Courses fulfilling the requirements of one major can be used to satisfy the Integrative Inquiry requirement. Integrative Inquiry courses must be in at least two different disciplines, only one of which can be a major discipline. 
</t>
    </r>
    <r>
      <rPr>
        <b/>
        <sz val="10"/>
        <color rgb="FF000000"/>
        <rFont val="Arial"/>
        <family val="2"/>
      </rPr>
      <t>Integrative Inquiry for interdisciplinary majors</t>
    </r>
    <r>
      <rPr>
        <sz val="10"/>
        <color rgb="FF000000"/>
        <rFont val="Arial"/>
        <family val="2"/>
      </rPr>
      <t xml:space="preserve">: Students doing an interdisciplinary major* may fulfil the Integrative Inquiry requirement with CCI coded courses taken in any discipline beyond the major requirements.
</t>
    </r>
    <r>
      <rPr>
        <b/>
        <sz val="10"/>
        <color rgb="FF000000"/>
        <rFont val="Arial"/>
        <family val="2"/>
      </rPr>
      <t>*Interdisciplinary majors: 1) Politics, Philosophy and Economics 2) History, Law, and Society 3) Gender, Sexuality, and Society 4) Environmental Studies 5) Middle East Pluralities 6) Math and Computer Science.
Students with transfer courses having been granted Integrative Inquiry (CCI) equivalency</t>
    </r>
    <r>
      <rPr>
        <sz val="10"/>
        <color rgb="FF000000"/>
        <rFont val="Arial"/>
        <family val="2"/>
      </rPr>
      <t xml:space="preserve"> must complete at least one (1) Integrative Inquiry (CCI) course at AUP.
</t>
    </r>
  </si>
  <si>
    <r>
      <rPr>
        <b/>
        <sz val="10"/>
        <color rgb="FF000000"/>
        <rFont val="Arial"/>
        <family val="2"/>
      </rPr>
      <t>GLACC courses other than Integrative Inquiry (CCI):</t>
    </r>
    <r>
      <rPr>
        <sz val="10"/>
        <color rgb="FF000000"/>
        <rFont val="Arial"/>
        <family val="2"/>
      </rPr>
      <t xml:space="preserve"> 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</si>
  <si>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</si>
  <si>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color rgb="FF000000"/>
        <rFont val="Arial"/>
        <family val="2"/>
      </rPr>
      <t>Courses with a double GLACC code</t>
    </r>
    <r>
      <rPr>
        <sz val="10"/>
        <color rgb="FF000000"/>
        <rFont val="Arial"/>
        <family val="2"/>
      </rPr>
      <t xml:space="preserve"> (eg.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</si>
  <si>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</si>
  <si>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</si>
  <si>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</si>
  <si>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</si>
  <si>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</si>
  <si>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</si>
  <si>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color rgb="FF000000"/>
        <rFont val="Arial"/>
        <family val="2"/>
      </rPr>
      <t xml:space="preserve">Credit/No Credit: </t>
    </r>
    <r>
      <rPr>
        <sz val="10"/>
        <color rgb="FF00000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</si>
  <si>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</si>
  <si>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</si>
  <si>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 xml:space="preserve">Internships: </t>
    </r>
    <r>
      <rPr>
        <sz val="10"/>
        <color rgb="FF000000"/>
        <rFont val="Arial"/>
        <family val="2"/>
      </rPr>
      <t xml:space="preserve">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</si>
  <si>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</si>
  <si>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</si>
  <si>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</si>
  <si>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</si>
  <si>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</si>
  <si>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</si>
  <si>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</si>
  <si>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</si>
  <si>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</si>
  <si>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</si>
  <si>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</si>
  <si>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</si>
  <si>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</si>
  <si>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</si>
  <si>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ME4095 Senior Thesis or Project</t>
  </si>
  <si>
    <t>Terms</t>
  </si>
  <si>
    <t>Future_terms</t>
  </si>
  <si>
    <t>Years</t>
  </si>
  <si>
    <t>Grades</t>
  </si>
  <si>
    <t>Falls</t>
  </si>
  <si>
    <t>Springs</t>
  </si>
  <si>
    <t>Even Falls</t>
  </si>
  <si>
    <t>Even Springs</t>
  </si>
  <si>
    <t>odd Falls</t>
  </si>
  <si>
    <t>OddSpring</t>
  </si>
  <si>
    <t>PO4050 Politics Workshop</t>
  </si>
  <si>
    <t>Placed MA1005 or MA0900 (waiver test)</t>
  </si>
  <si>
    <t>start with</t>
  </si>
  <si>
    <t>1st Year</t>
  </si>
  <si>
    <t>A</t>
  </si>
  <si>
    <t>CCM Equivalency with transfer credits</t>
  </si>
  <si>
    <t>2nd Year</t>
  </si>
  <si>
    <t>A-</t>
  </si>
  <si>
    <t>Placed into MA0900 (Algebra test)</t>
  </si>
  <si>
    <t>3rd Year</t>
  </si>
  <si>
    <t>B+</t>
  </si>
  <si>
    <t>ME2020 State, Society and Political Economy of the Middle East</t>
  </si>
  <si>
    <t>Placed into MA1020CCM Stats (Algebra test)</t>
  </si>
  <si>
    <t>4th Year</t>
  </si>
  <si>
    <t>B</t>
  </si>
  <si>
    <t xml:space="preserve">ME2030 Encounters between the Middle East and the West </t>
  </si>
  <si>
    <t>Placed into MA1020CCM Stats or MA1025CCM Precalc (Algebra test)</t>
  </si>
  <si>
    <t>B-</t>
  </si>
  <si>
    <t>ME2091 Topics: Modern Arabic Literature</t>
  </si>
  <si>
    <t>Placed into MA1030CCM Calc (Precalc test)</t>
  </si>
  <si>
    <t>C+</t>
  </si>
  <si>
    <t xml:space="preserve">AH/ME2024CCI: Introduction to Islamic Art &amp; Architecture </t>
  </si>
  <si>
    <t>Precalc test not validated - must take algebra test</t>
  </si>
  <si>
    <t>C</t>
  </si>
  <si>
    <t xml:space="preserve">HI2010 Early Islamic History </t>
  </si>
  <si>
    <t>MUST TAKE WAIVER TEST!!!</t>
  </si>
  <si>
    <t>C-</t>
  </si>
  <si>
    <t>Other ME 2000 course</t>
  </si>
  <si>
    <t>D+</t>
  </si>
  <si>
    <t>AB1010 Elementary Arabic I</t>
  </si>
  <si>
    <t>Yes</t>
  </si>
  <si>
    <t>D</t>
  </si>
  <si>
    <t>AB1020 Elementary Arabic II</t>
  </si>
  <si>
    <t>No - must take math</t>
  </si>
  <si>
    <t>D-</t>
  </si>
  <si>
    <t>AB1030 Intermediate Arabic I</t>
  </si>
  <si>
    <t>F</t>
  </si>
  <si>
    <t>AB 1040 Internmediate Arabic II</t>
  </si>
  <si>
    <t>AP</t>
  </si>
  <si>
    <t>NA</t>
  </si>
  <si>
    <t>CR</t>
  </si>
  <si>
    <t xml:space="preserve">HI3017 The Islamic City </t>
  </si>
  <si>
    <t>NC</t>
  </si>
  <si>
    <t>ME3066 Modern Arabic Literature</t>
  </si>
  <si>
    <t>N/A</t>
  </si>
  <si>
    <t xml:space="preserve">FM/ME3076: Arab and African Cinema </t>
  </si>
  <si>
    <t>W</t>
  </si>
  <si>
    <t>ME 3091 Refugees, Migration and the Middle East</t>
  </si>
  <si>
    <t>&gt; 6 years</t>
  </si>
  <si>
    <t>AU</t>
  </si>
  <si>
    <t>ME 3091Conflicts of the Middle East</t>
  </si>
  <si>
    <t>CL/ME 3xxx Modern Arabic Literature</t>
  </si>
  <si>
    <t>HI/ME3073: Political Trajectories of Iraq, Syria &amp; Lebanon (1920-2020) (junior)</t>
  </si>
  <si>
    <t>Other ME 3000 course</t>
  </si>
  <si>
    <t>HI/LW2020 The Historical Foundations of Law</t>
  </si>
  <si>
    <t xml:space="preserve">HI/LW2030 Introduction to History, Law and Society </t>
  </si>
  <si>
    <t>PO2050 Political Analysis</t>
  </si>
  <si>
    <t>PO3051 Global Political Economy</t>
  </si>
  <si>
    <t>LW/PO3061 International Law</t>
  </si>
  <si>
    <t>PO3100 Advanced IR Theory</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</si>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</sst>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b/>
      <sz val="16"/>
      <color theme="0"/>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6"/>
      <name val="Arial"/>
      <family val="2"/>
    </font>
    <font>
      <b/>
      <sz val="10"/>
      <color rgb="FF000000"/>
      <name val="Arial"/>
      <family val="2"/>
    </font>
    <font>
      <b/>
      <sz val="10"/>
      <color rgb="FFFF0000"/>
      <name val="Arial"/>
      <family val="2"/>
    </font>
    <font>
      <b/>
      <sz val="11"/>
      <color rgb="FFFF0000"/>
      <name val="Arial"/>
      <family val="2"/>
    </font>
    <font>
      <sz val="11"/>
      <color rgb="FFE26B0A"/>
      <name val="Arial"/>
      <family val="2"/>
    </font>
    <font>
      <b/>
      <sz val="12"/>
      <name val="Arial"/>
      <family val="2"/>
    </font>
    <font>
      <b/>
      <sz val="16"/>
      <color rgb="FFFFFFFF"/>
      <name val="Arial"/>
      <family val="2"/>
    </font>
    <font>
      <b/>
      <sz val="16"/>
      <color rgb="FFE26B0A"/>
      <name val="Arial"/>
      <family val="2"/>
    </font>
    <font>
      <sz val="9"/>
      <color theme="5" tint="-0.249977111117893"/>
      <name val="Arial"/>
      <family val="2"/>
    </font>
    <font>
      <b/>
      <sz val="14"/>
      <color rgb="FF000000"/>
      <name val="Arial"/>
    </font>
    <font>
      <sz val="14"/>
      <color rgb="FF000000"/>
      <name val="Arial"/>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
      <patternFill patternType="solid">
        <fgColor theme="9" tint="0.39997558519241921"/>
        <bgColor indexed="64"/>
      </patternFill>
    </fill>
  </fills>
  <borders count="11">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0" fillId="0" borderId="0" applyNumberFormat="0" applyFill="0" applyBorder="0" applyAlignment="0" applyProtection="0"/>
  </cellStyleXfs>
  <cellXfs count="159">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22" fillId="11" borderId="0" xfId="0" applyFont="1" applyFill="1" applyAlignment="1">
      <alignment horizontal="left"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4"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8" fillId="10" borderId="0" xfId="0" applyFont="1" applyFill="1"/>
    <xf numFmtId="0" fontId="28" fillId="0" borderId="0" xfId="0" applyFont="1"/>
    <xf numFmtId="0" fontId="0" fillId="0" borderId="0" xfId="0" applyAlignment="1">
      <alignment horizontal="right"/>
    </xf>
    <xf numFmtId="0" fontId="1" fillId="0" borderId="0" xfId="0" applyFont="1" applyAlignment="1">
      <alignment horizontal="center"/>
    </xf>
    <xf numFmtId="0" fontId="29" fillId="0" borderId="0" xfId="0" applyFont="1" applyAlignment="1">
      <alignment horizontal="right"/>
    </xf>
    <xf numFmtId="0" fontId="5" fillId="6" borderId="0" xfId="0" applyFont="1" applyFill="1" applyAlignment="1">
      <alignment horizontal="center" vertical="center" wrapText="1"/>
    </xf>
    <xf numFmtId="0" fontId="30" fillId="0" borderId="0" xfId="1" applyAlignment="1">
      <alignment horizontal="center" vertical="center"/>
    </xf>
    <xf numFmtId="0" fontId="33"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8" fillId="20" borderId="0" xfId="0" applyFont="1" applyFill="1" applyAlignment="1">
      <alignment horizontal="left"/>
    </xf>
    <xf numFmtId="0" fontId="6" fillId="0" borderId="0" xfId="0" applyFont="1"/>
    <xf numFmtId="0" fontId="1" fillId="0" borderId="0" xfId="0" quotePrefix="1" applyFont="1"/>
    <xf numFmtId="0" fontId="0" fillId="0" borderId="0" xfId="0" applyAlignment="1">
      <alignment horizontal="left" vertical="center" wrapText="1"/>
    </xf>
    <xf numFmtId="0" fontId="35" fillId="0" borderId="0" xfId="0" applyFont="1" applyAlignment="1">
      <alignment horizontal="left" vertical="center" wrapText="1"/>
    </xf>
    <xf numFmtId="0" fontId="0" fillId="0" borderId="0" xfId="0" applyAlignment="1">
      <alignment horizontal="left" vertical="center"/>
    </xf>
    <xf numFmtId="0" fontId="1" fillId="6" borderId="8" xfId="0" applyFont="1" applyFill="1" applyBorder="1" applyAlignment="1">
      <alignment horizontal="left" vertical="center" wrapText="1"/>
    </xf>
    <xf numFmtId="0" fontId="0" fillId="9" borderId="9" xfId="0" applyFill="1" applyBorder="1" applyAlignment="1">
      <alignment vertical="center" wrapText="1"/>
    </xf>
    <xf numFmtId="0" fontId="4" fillId="9" borderId="9" xfId="0" applyFont="1" applyFill="1" applyBorder="1" applyAlignment="1">
      <alignment vertical="center" wrapText="1"/>
    </xf>
    <xf numFmtId="0" fontId="4" fillId="9" borderId="10"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8" xfId="0" applyFont="1" applyFill="1" applyBorder="1" applyAlignment="1">
      <alignment horizontal="left" vertical="center" wrapText="1"/>
    </xf>
    <xf numFmtId="0" fontId="0" fillId="8" borderId="9" xfId="0" applyFill="1" applyBorder="1" applyAlignment="1">
      <alignment vertical="center" wrapText="1"/>
    </xf>
    <xf numFmtId="0" fontId="4" fillId="8" borderId="9" xfId="0" applyFont="1" applyFill="1" applyBorder="1" applyAlignment="1">
      <alignment vertical="center" wrapText="1"/>
    </xf>
    <xf numFmtId="0" fontId="4" fillId="8" borderId="10" xfId="0" applyFont="1" applyFill="1" applyBorder="1" applyAlignment="1">
      <alignment vertical="center" wrapText="1"/>
    </xf>
    <xf numFmtId="0" fontId="1" fillId="7" borderId="8" xfId="0" applyFont="1" applyFill="1" applyBorder="1" applyAlignment="1">
      <alignment horizontal="left" vertical="center" wrapText="1"/>
    </xf>
    <xf numFmtId="0" fontId="0" fillId="10" borderId="9" xfId="0" applyFill="1" applyBorder="1" applyAlignment="1">
      <alignment vertical="center" wrapText="1"/>
    </xf>
    <xf numFmtId="0" fontId="4" fillId="10" borderId="9"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4" fillId="24" borderId="6" xfId="0" applyFont="1" applyFill="1" applyBorder="1" applyAlignment="1">
      <alignment horizontal="left" vertical="center" wrapText="1"/>
    </xf>
    <xf numFmtId="0" fontId="29" fillId="24" borderId="0" xfId="0" applyFont="1" applyFill="1" applyAlignment="1">
      <alignment horizontal="left" vertical="center" wrapText="1"/>
    </xf>
    <xf numFmtId="0" fontId="0" fillId="24" borderId="6" xfId="0" applyFill="1" applyBorder="1" applyAlignment="1">
      <alignment horizontal="left" vertical="center" wrapText="1"/>
    </xf>
    <xf numFmtId="0" fontId="1" fillId="24" borderId="6" xfId="0" applyFont="1" applyFill="1" applyBorder="1" applyAlignment="1">
      <alignment horizontal="left" vertical="center" wrapText="1"/>
    </xf>
    <xf numFmtId="0" fontId="35" fillId="24" borderId="5" xfId="0" applyFont="1" applyFill="1" applyBorder="1" applyAlignment="1">
      <alignment horizontal="left" vertical="center" wrapText="1"/>
    </xf>
    <xf numFmtId="0" fontId="4" fillId="24" borderId="7" xfId="0" applyFont="1" applyFill="1" applyBorder="1" applyAlignment="1">
      <alignment horizontal="left" vertical="center" wrapText="1"/>
    </xf>
    <xf numFmtId="0" fontId="36" fillId="4" borderId="0" xfId="0" applyFont="1" applyFill="1" applyAlignment="1">
      <alignment horizontal="left" vertical="center"/>
    </xf>
    <xf numFmtId="0" fontId="20" fillId="4" borderId="0" xfId="0" applyFont="1" applyFill="1" applyAlignment="1">
      <alignment horizontal="left" vertical="center"/>
    </xf>
    <xf numFmtId="0" fontId="29" fillId="9" borderId="9" xfId="0" applyFont="1" applyFill="1" applyBorder="1" applyAlignment="1">
      <alignment vertical="center" wrapText="1"/>
    </xf>
    <xf numFmtId="0" fontId="29" fillId="10" borderId="9" xfId="0" applyFont="1" applyFill="1" applyBorder="1" applyAlignment="1">
      <alignment vertical="center" wrapText="1"/>
    </xf>
    <xf numFmtId="0" fontId="29" fillId="10" borderId="10" xfId="0" applyFont="1" applyFill="1" applyBorder="1" applyAlignment="1">
      <alignment vertical="center" wrapText="1"/>
    </xf>
    <xf numFmtId="0" fontId="40" fillId="24" borderId="6" xfId="0" applyFont="1" applyFill="1" applyBorder="1" applyAlignment="1">
      <alignment horizontal="left" vertical="center" wrapText="1"/>
    </xf>
    <xf numFmtId="0" fontId="5" fillId="24" borderId="6" xfId="0" applyFont="1" applyFill="1" applyBorder="1" applyAlignment="1">
      <alignment horizontal="left" vertical="center" wrapText="1"/>
    </xf>
    <xf numFmtId="0" fontId="0" fillId="24" borderId="0" xfId="0" applyFill="1"/>
    <xf numFmtId="0" fontId="16" fillId="24" borderId="6" xfId="0" applyFont="1" applyFill="1" applyBorder="1" applyAlignment="1">
      <alignment horizontal="left" vertical="center" wrapText="1"/>
    </xf>
    <xf numFmtId="0" fontId="44" fillId="4" borderId="2" xfId="0" applyFont="1" applyFill="1" applyBorder="1" applyAlignment="1">
      <alignment horizontal="left" vertical="center"/>
    </xf>
    <xf numFmtId="0" fontId="8" fillId="18" borderId="0" xfId="0" applyFont="1" applyFill="1" applyAlignment="1" applyProtection="1">
      <alignment horizontal="left" vertical="center"/>
      <protection locked="0"/>
    </xf>
    <xf numFmtId="0" fontId="6" fillId="0" borderId="0" xfId="0" applyFont="1" applyAlignment="1" applyProtection="1">
      <alignment vertical="center"/>
      <protection locked="0"/>
    </xf>
    <xf numFmtId="0" fontId="15" fillId="0" borderId="0" xfId="0" applyFont="1" applyAlignment="1">
      <alignment vertical="center" wrapText="1"/>
    </xf>
    <xf numFmtId="0" fontId="8" fillId="8" borderId="0" xfId="0" applyFont="1" applyFill="1" applyAlignment="1" applyProtection="1">
      <alignment horizontal="left"/>
      <protection locked="0"/>
    </xf>
    <xf numFmtId="0" fontId="6" fillId="0" borderId="0" xfId="0" applyFont="1" applyAlignment="1">
      <alignment vertical="center" wrapText="1"/>
    </xf>
    <xf numFmtId="0" fontId="5" fillId="15" borderId="3" xfId="0" applyFont="1" applyFill="1" applyBorder="1" applyAlignment="1">
      <alignment horizontal="left" vertical="center"/>
    </xf>
    <xf numFmtId="0" fontId="8" fillId="8" borderId="0" xfId="0" applyFont="1" applyFill="1" applyAlignment="1" applyProtection="1">
      <alignment horizontal="left" vertical="center"/>
      <protection locked="0"/>
    </xf>
    <xf numFmtId="0" fontId="9" fillId="9" borderId="0" xfId="0" applyFont="1" applyFill="1" applyAlignment="1">
      <alignment horizontal="left" vertical="center"/>
    </xf>
    <xf numFmtId="0" fontId="15" fillId="0" borderId="0" xfId="0" applyFont="1" applyAlignment="1">
      <alignment vertical="center"/>
    </xf>
    <xf numFmtId="0" fontId="38" fillId="0" borderId="0" xfId="0" applyFont="1" applyAlignment="1">
      <alignment vertical="center" wrapText="1"/>
    </xf>
    <xf numFmtId="0" fontId="38" fillId="0" borderId="0" xfId="0" applyFont="1" applyAlignment="1">
      <alignment vertical="center"/>
    </xf>
    <xf numFmtId="0" fontId="8" fillId="17" borderId="0" xfId="0" applyFont="1" applyFill="1" applyAlignment="1" applyProtection="1">
      <alignment horizontal="center" vertical="center"/>
      <protection locked="0"/>
    </xf>
    <xf numFmtId="0" fontId="8" fillId="17" borderId="0" xfId="0" applyFont="1" applyFill="1" applyAlignment="1" applyProtection="1">
      <alignment horizontal="left" vertical="center"/>
      <protection locked="0"/>
    </xf>
    <xf numFmtId="0" fontId="43" fillId="25" borderId="0" xfId="0" applyFont="1" applyFill="1" applyAlignment="1" applyProtection="1">
      <alignment horizontal="left" vertical="center"/>
      <protection locked="0"/>
    </xf>
    <xf numFmtId="0" fontId="10" fillId="0" borderId="0" xfId="0" applyFont="1" applyAlignment="1" applyProtection="1">
      <alignment horizontal="left" vertical="center"/>
      <protection locked="0"/>
    </xf>
    <xf numFmtId="0" fontId="6" fillId="3" borderId="0" xfId="0" applyFont="1" applyFill="1" applyAlignment="1">
      <alignment horizontal="center" vertical="center"/>
    </xf>
    <xf numFmtId="0" fontId="10" fillId="0" borderId="0" xfId="0" applyFont="1" applyAlignment="1" applyProtection="1">
      <alignment vertical="center"/>
      <protection locked="0"/>
    </xf>
    <xf numFmtId="0" fontId="15" fillId="0" borderId="0" xfId="0" applyFont="1" applyAlignment="1">
      <alignment horizontal="left" vertical="center" wrapText="1"/>
    </xf>
    <xf numFmtId="0" fontId="6" fillId="0" borderId="0" xfId="0" applyFont="1" applyAlignment="1">
      <alignment horizontal="left" vertical="center" wrapText="1"/>
    </xf>
    <xf numFmtId="0" fontId="10" fillId="0" borderId="0" xfId="0" applyFont="1" applyAlignment="1">
      <alignment vertical="center" wrapText="1"/>
    </xf>
    <xf numFmtId="0" fontId="31" fillId="0" borderId="0" xfId="0" applyFont="1" applyAlignment="1">
      <alignment vertical="center" wrapText="1"/>
    </xf>
    <xf numFmtId="0" fontId="7" fillId="11" borderId="0" xfId="0" applyFont="1" applyFill="1" applyAlignment="1">
      <alignment horizontal="center" vertical="center"/>
    </xf>
    <xf numFmtId="0" fontId="30" fillId="12" borderId="0" xfId="1" applyFill="1" applyAlignment="1">
      <alignment horizontal="center" vertical="center"/>
    </xf>
    <xf numFmtId="0" fontId="6" fillId="0" borderId="0" xfId="0" applyFont="1" applyAlignment="1">
      <alignment vertical="center"/>
    </xf>
    <xf numFmtId="0" fontId="8" fillId="0" borderId="0" xfId="0" applyFont="1" applyAlignment="1" applyProtection="1">
      <alignment horizontal="left" vertical="center"/>
      <protection locked="0"/>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6" fillId="0" borderId="0" xfId="0" applyFont="1" applyAlignment="1">
      <alignment horizontal="left" vertical="center"/>
    </xf>
    <xf numFmtId="0" fontId="32" fillId="19" borderId="0" xfId="0" applyFont="1" applyFill="1" applyAlignment="1">
      <alignment horizontal="center" vertical="center"/>
    </xf>
    <xf numFmtId="0" fontId="11" fillId="3" borderId="0" xfId="0" applyFont="1" applyFill="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5" fillId="13" borderId="0" xfId="0" applyFont="1" applyFill="1" applyAlignment="1">
      <alignment horizontal="center" vertical="center"/>
    </xf>
    <xf numFmtId="0" fontId="9" fillId="9" borderId="0" xfId="0" applyFont="1" applyFill="1" applyAlignment="1">
      <alignment vertical="center"/>
    </xf>
    <xf numFmtId="0" fontId="25" fillId="11" borderId="0" xfId="0" applyFont="1" applyFill="1" applyAlignment="1">
      <alignment horizontal="center" vertical="center" wrapText="1"/>
    </xf>
    <xf numFmtId="0" fontId="12" fillId="11" borderId="0" xfId="0" applyFont="1" applyFill="1" applyAlignment="1">
      <alignment horizontal="center" vertical="center" wrapText="1"/>
    </xf>
    <xf numFmtId="0" fontId="4" fillId="13" borderId="0" xfId="0" applyFont="1" applyFill="1" applyAlignment="1">
      <alignment horizontal="center" vertical="center" wrapText="1"/>
    </xf>
    <xf numFmtId="0" fontId="27" fillId="10" borderId="0" xfId="0" applyFont="1" applyFill="1" applyAlignment="1">
      <alignment horizontal="center"/>
    </xf>
    <xf numFmtId="0" fontId="1" fillId="5" borderId="0" xfId="0" applyFont="1" applyFill="1" applyAlignment="1">
      <alignment horizontal="center"/>
    </xf>
  </cellXfs>
  <cellStyles count="2">
    <cellStyle name="Hyperlink" xfId="1" builtinId="8"/>
    <cellStyle name="Normal" xfId="0" builtinId="0"/>
  </cellStyles>
  <dxfs count="39">
    <dxf>
      <font>
        <color theme="6" tint="-0.499984740745262"/>
      </font>
      <fill>
        <patternFill>
          <bgColor rgb="FFC6D1B9"/>
        </patternFill>
      </fill>
    </dxf>
    <dxf>
      <font>
        <color theme="8" tint="-0.499984740745262"/>
      </font>
      <fill>
        <patternFill>
          <bgColor theme="8" tint="0.59996337778862885"/>
        </patternFill>
      </fill>
    </dxf>
    <dxf>
      <font>
        <color theme="9" tint="-0.499984740745262"/>
      </font>
      <fill>
        <patternFill>
          <bgColor rgb="FFFFE79B"/>
        </patternFill>
      </fill>
    </dxf>
    <dxf>
      <font>
        <color theme="6" tint="-0.499984740745262"/>
      </font>
      <fill>
        <patternFill>
          <bgColor rgb="FF92D050"/>
        </patternFill>
      </fill>
    </dxf>
    <dxf>
      <font>
        <strike val="0"/>
        <color theme="9" tint="-0.499984740745262"/>
      </font>
      <fill>
        <patternFill patternType="solid">
          <fgColor auto="1"/>
          <bgColor theme="9" tint="0.39994506668294322"/>
        </patternFill>
      </fill>
    </dxf>
    <dxf>
      <font>
        <b/>
        <i val="0"/>
        <color rgb="FF9C0006"/>
      </font>
    </dxf>
    <dxf>
      <font>
        <strike val="0"/>
        <color theme="9" tint="-0.499984740745262"/>
      </font>
      <fill>
        <patternFill patternType="solid">
          <fgColor auto="1"/>
          <bgColor theme="9" tint="0.39994506668294322"/>
        </patternFill>
      </fill>
    </dxf>
    <dxf>
      <font>
        <color theme="9" tint="-0.499984740745262"/>
      </font>
      <fill>
        <patternFill>
          <bgColor rgb="FFFFE79B"/>
        </patternFill>
      </fill>
    </dxf>
    <dxf>
      <font>
        <color theme="6" tint="-0.499984740745262"/>
      </font>
      <fill>
        <patternFill>
          <bgColor rgb="FFC6D1B9"/>
        </patternFill>
      </fill>
    </dxf>
    <dxf>
      <font>
        <color theme="8" tint="-0.499984740745262"/>
      </font>
      <fill>
        <patternFill>
          <bgColor theme="8" tint="0.59996337778862885"/>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color theme="6" tint="-0.499984740745262"/>
      </font>
      <fill>
        <patternFill>
          <bgColor rgb="FF92D050"/>
        </patternFill>
      </fill>
    </dxf>
    <dxf>
      <font>
        <strike val="0"/>
        <color theme="9" tint="-0.499984740745262"/>
      </font>
      <fill>
        <patternFill patternType="solid">
          <fgColor auto="1"/>
          <bgColor theme="9" tint="0.39994506668294322"/>
        </patternFill>
      </fill>
    </dxf>
    <dxf>
      <font>
        <color theme="6" tint="-0.499984740745262"/>
      </font>
      <fill>
        <patternFill>
          <bgColor rgb="FFC6D1B9"/>
        </patternFill>
      </fill>
    </dxf>
    <dxf>
      <font>
        <color theme="8" tint="-0.499984740745262"/>
      </font>
      <fill>
        <patternFill>
          <bgColor theme="8" tint="0.59996337778862885"/>
        </patternFill>
      </fill>
    </dxf>
    <dxf>
      <font>
        <color theme="9" tint="-0.499984740745262"/>
      </font>
      <fill>
        <patternFill>
          <bgColor rgb="FFFFE79B"/>
        </patternFill>
      </fill>
    </dxf>
    <dxf>
      <font>
        <color theme="6" tint="-0.499984740745262"/>
      </font>
      <fill>
        <patternFill>
          <bgColor rgb="FF92D050"/>
        </patternFill>
      </fill>
    </dxf>
    <dxf>
      <font>
        <strike val="0"/>
        <color theme="9" tint="-0.499984740745262"/>
      </font>
      <fill>
        <patternFill patternType="solid">
          <fgColor auto="1"/>
          <bgColor theme="9" tint="0.39994506668294322"/>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6" tint="-0.499984740745262"/>
      </font>
      <fill>
        <patternFill>
          <bgColor rgb="FFC6D1B9"/>
        </patternFill>
      </fill>
    </dxf>
    <dxf>
      <font>
        <color theme="8" tint="-0.499984740745262"/>
      </font>
      <fill>
        <patternFill>
          <bgColor theme="8" tint="0.59996337778862885"/>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externalLink" Target="externalLinks/externalLink2.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externalLink" Target="externalLinks/externalLink1.xml"/><Relationship Id="rId9" Type="http://schemas.openxmlformats.org/officeDocument/2006/relationships/sheetMetadata" Target="metadata.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2021-2022%20Academic%20Catalog%20Update/Degree%20Worksheets%20for%202021-22/Majors%202021-22/History%202020.xlsx" TargetMode="External"/><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upedu-my.sharepoint.com/Users/lyankova/Downloads/Journalism%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4"/>
  <sheetViews>
    <sheetView tabSelected="1" zoomScaleNormal="100" workbookViewId="0">
      <pane ySplit="7" topLeftCell="A28" activePane="bottomLeft" state="frozen"/>
      <selection pane="bottomLeft" activeCell="C33" sqref="C33"/>
    </sheetView>
  </sheetViews>
  <sheetFormatPr defaultColWidth="9.140625" defaultRowHeight="14.25"/>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6"/>
      <c r="C1" s="133" t="e" vm="1">
        <v>#VALUE!</v>
      </c>
      <c r="D1" s="147" t="s">
        <v>0</v>
      </c>
      <c r="E1" s="147"/>
      <c r="F1" s="147"/>
      <c r="G1" s="148">
        <v>2026</v>
      </c>
      <c r="H1" s="150" t="str">
        <f>_xlfn.CONCAT("- ",G1+1)</f>
        <v>- 2027</v>
      </c>
      <c r="I1" s="29"/>
      <c r="J1" s="152" t="s">
        <v>1</v>
      </c>
      <c r="K1" s="152"/>
      <c r="L1" s="29"/>
      <c r="M1" s="36"/>
      <c r="N1" s="36"/>
      <c r="O1" s="146" t="s">
        <v>2</v>
      </c>
    </row>
    <row r="2" spans="1:20" ht="15" customHeight="1">
      <c r="A2" s="14"/>
      <c r="B2" s="36"/>
      <c r="C2" s="133"/>
      <c r="D2" s="147"/>
      <c r="E2" s="147"/>
      <c r="F2" s="147"/>
      <c r="G2" s="149"/>
      <c r="H2" s="150"/>
      <c r="I2" s="29"/>
      <c r="J2" s="32" t="s">
        <v>3</v>
      </c>
      <c r="K2" s="30">
        <f>SUMIF(J:J,J2,I:I)</f>
        <v>128</v>
      </c>
      <c r="L2" s="76" t="str">
        <f>CONCATENATE("You have ", SUM(K4:K5)," credits so far.")</f>
        <v>You have 0 credits so far.</v>
      </c>
      <c r="M2" s="36"/>
      <c r="N2" s="36"/>
      <c r="O2" s="146"/>
    </row>
    <row r="3" spans="1:20" ht="15" customHeight="1">
      <c r="A3" s="14"/>
      <c r="B3" s="36"/>
      <c r="C3" s="133"/>
      <c r="D3" s="147"/>
      <c r="E3" s="147"/>
      <c r="F3" s="147"/>
      <c r="G3" s="149"/>
      <c r="H3" s="150"/>
      <c r="I3" s="29"/>
      <c r="J3" s="32" t="s">
        <v>4</v>
      </c>
      <c r="K3" s="30">
        <f>SUMIF(J:J,J3,I:I)</f>
        <v>0</v>
      </c>
      <c r="L3" s="156" t="s">
        <v>5</v>
      </c>
      <c r="M3" s="36"/>
      <c r="N3" s="36"/>
      <c r="O3" s="146"/>
    </row>
    <row r="4" spans="1:20" s="8" customFormat="1" ht="16.5" customHeight="1">
      <c r="A4" s="14"/>
      <c r="B4" s="37"/>
      <c r="C4" s="5" t="s">
        <v>6</v>
      </c>
      <c r="E4" s="6" t="s">
        <v>7</v>
      </c>
      <c r="F4" s="151"/>
      <c r="G4" s="151"/>
      <c r="H4" s="151"/>
      <c r="I4" s="29"/>
      <c r="J4" s="32" t="s">
        <v>8</v>
      </c>
      <c r="K4" s="30">
        <f>SUMIF(J:J,J4,I:I)</f>
        <v>0</v>
      </c>
      <c r="L4" s="156"/>
      <c r="M4" s="37"/>
      <c r="N4" s="37"/>
      <c r="O4" s="146"/>
    </row>
    <row r="5" spans="1:20" s="8" customFormat="1" ht="16.5" customHeight="1">
      <c r="A5" s="14"/>
      <c r="B5" s="37"/>
      <c r="C5" s="5" t="s">
        <v>9</v>
      </c>
      <c r="E5" s="6" t="s">
        <v>10</v>
      </c>
      <c r="F5" s="151"/>
      <c r="G5" s="151"/>
      <c r="H5" s="151"/>
      <c r="I5" s="29"/>
      <c r="J5" s="33" t="s">
        <v>11</v>
      </c>
      <c r="K5" s="31">
        <f>SUMIF(J:J,J5,I:I)</f>
        <v>0</v>
      </c>
      <c r="L5" s="76" t="str">
        <f>CONCATENATE("You have ", 128-SUM(K4:K5), " credits left to earn.")</f>
        <v>You have 128 credits left to earn.</v>
      </c>
      <c r="M5" s="37"/>
      <c r="N5" s="37"/>
      <c r="O5" s="146"/>
    </row>
    <row r="6" spans="1:20" s="8" customFormat="1" ht="16.5" customHeight="1">
      <c r="A6" s="14"/>
      <c r="B6" s="37"/>
      <c r="C6" s="5" t="s">
        <v>12</v>
      </c>
      <c r="E6" s="6" t="s">
        <v>13</v>
      </c>
      <c r="F6" s="151"/>
      <c r="G6" s="151"/>
      <c r="H6" s="151"/>
      <c r="I6" s="29"/>
      <c r="J6" s="24" t="s">
        <v>14</v>
      </c>
      <c r="K6" s="27">
        <f>SUM(K2:K5)</f>
        <v>128</v>
      </c>
      <c r="L6" s="77"/>
      <c r="M6" s="37"/>
      <c r="N6" s="37"/>
      <c r="O6" s="146"/>
    </row>
    <row r="7" spans="1:20" s="8" customFormat="1" ht="36.75" customHeight="1">
      <c r="A7" s="14"/>
      <c r="B7" s="37"/>
      <c r="C7" s="26" t="s">
        <v>15</v>
      </c>
      <c r="D7" s="21"/>
      <c r="E7" s="20"/>
      <c r="F7" s="28" t="s">
        <v>16</v>
      </c>
      <c r="G7" s="28" t="s">
        <v>17</v>
      </c>
      <c r="H7" s="28" t="s">
        <v>18</v>
      </c>
      <c r="I7" s="13" t="s">
        <v>19</v>
      </c>
      <c r="J7" s="13" t="s">
        <v>20</v>
      </c>
      <c r="K7" s="154" t="s">
        <v>21</v>
      </c>
      <c r="L7" s="155"/>
      <c r="M7" s="38"/>
      <c r="N7" s="38"/>
      <c r="O7" s="75"/>
    </row>
    <row r="8" spans="1:20" ht="30">
      <c r="A8" s="14"/>
      <c r="B8" s="22"/>
      <c r="C8" s="22" t="s">
        <v>22</v>
      </c>
      <c r="D8" s="22"/>
      <c r="E8" s="19"/>
      <c r="F8" s="16"/>
      <c r="G8" s="19"/>
      <c r="H8" s="19"/>
      <c r="I8" s="19"/>
      <c r="J8" s="19"/>
      <c r="K8" s="19"/>
      <c r="L8" s="73" t="s">
        <v>23</v>
      </c>
      <c r="M8" s="19"/>
      <c r="N8" s="36"/>
      <c r="O8" s="74"/>
      <c r="P8" s="8"/>
      <c r="Q8" s="8"/>
      <c r="R8" s="8"/>
      <c r="S8" s="8"/>
      <c r="T8" s="8"/>
    </row>
    <row r="9" spans="1:20" ht="16.5" customHeight="1">
      <c r="A9" s="14"/>
      <c r="B9" s="22"/>
      <c r="C9" s="23" t="s">
        <v>24</v>
      </c>
      <c r="D9" s="23"/>
      <c r="E9" s="19"/>
      <c r="F9" s="16"/>
      <c r="G9" s="19"/>
      <c r="H9" s="19"/>
      <c r="I9" s="19"/>
      <c r="J9" s="19"/>
      <c r="K9" s="19"/>
      <c r="L9" s="19"/>
      <c r="M9" s="19"/>
      <c r="N9" s="36"/>
      <c r="O9" s="8"/>
      <c r="P9" s="8"/>
      <c r="Q9" s="8"/>
      <c r="R9" s="8"/>
      <c r="S9" s="8"/>
      <c r="T9" s="8"/>
    </row>
    <row r="10" spans="1:20" s="9" customFormat="1" ht="24" customHeight="1">
      <c r="A10" s="14"/>
      <c r="B10" s="22"/>
      <c r="C10" s="17" t="s">
        <v>25</v>
      </c>
      <c r="D10" s="17"/>
      <c r="E10" s="17"/>
      <c r="F10" s="25"/>
      <c r="G10" s="17"/>
      <c r="H10" s="17"/>
      <c r="I10" s="17"/>
      <c r="J10" s="17"/>
      <c r="K10" s="153"/>
      <c r="L10" s="153"/>
      <c r="M10" s="19"/>
      <c r="N10" s="36"/>
      <c r="O10" s="8"/>
      <c r="P10" s="8"/>
    </row>
    <row r="11" spans="1:20" ht="15.75" customHeight="1">
      <c r="A11" s="14"/>
      <c r="B11" s="22"/>
      <c r="C11" s="134" t="s">
        <v>26</v>
      </c>
      <c r="D11" s="134"/>
      <c r="E11" s="134"/>
      <c r="F11" s="42" t="s">
        <v>27</v>
      </c>
      <c r="G11" s="42" t="s">
        <v>27</v>
      </c>
      <c r="H11" s="40"/>
      <c r="I11" s="41">
        <v>4</v>
      </c>
      <c r="J11" s="10" t="s">
        <v>3</v>
      </c>
      <c r="K11" s="130"/>
      <c r="L11" s="130"/>
      <c r="M11" s="19"/>
      <c r="N11" s="36"/>
      <c r="O11" s="8"/>
      <c r="P11" s="8"/>
    </row>
    <row r="12" spans="1:20" ht="15.75" customHeight="1">
      <c r="A12" s="14"/>
      <c r="B12" s="22"/>
      <c r="C12" s="134" t="s">
        <v>26</v>
      </c>
      <c r="D12" s="134"/>
      <c r="E12" s="134"/>
      <c r="F12" s="42" t="s">
        <v>27</v>
      </c>
      <c r="G12" s="42" t="s">
        <v>27</v>
      </c>
      <c r="H12" s="40"/>
      <c r="I12" s="41">
        <v>4</v>
      </c>
      <c r="J12" s="10" t="s">
        <v>3</v>
      </c>
      <c r="K12" s="130"/>
      <c r="L12" s="130"/>
      <c r="M12" s="19"/>
      <c r="N12" s="36"/>
      <c r="O12" s="8"/>
      <c r="P12" s="8"/>
    </row>
    <row r="13" spans="1:20" ht="15.75" customHeight="1">
      <c r="A13" s="14"/>
      <c r="B13" s="22"/>
      <c r="C13" s="132" t="s">
        <v>28</v>
      </c>
      <c r="D13" s="132"/>
      <c r="E13" s="132"/>
      <c r="F13" s="42" t="s">
        <v>27</v>
      </c>
      <c r="G13" s="42" t="s">
        <v>27</v>
      </c>
      <c r="H13" s="40"/>
      <c r="I13" s="41">
        <v>4</v>
      </c>
      <c r="J13" s="10" t="s">
        <v>3</v>
      </c>
      <c r="K13" s="130"/>
      <c r="L13" s="130"/>
      <c r="M13" s="19"/>
      <c r="N13" s="36"/>
    </row>
    <row r="14" spans="1:20" ht="15.75" customHeight="1">
      <c r="A14" s="14"/>
      <c r="B14" s="22"/>
      <c r="C14" s="132" t="s">
        <v>29</v>
      </c>
      <c r="D14" s="132"/>
      <c r="E14" s="132"/>
      <c r="F14" s="42" t="s">
        <v>27</v>
      </c>
      <c r="G14" s="42" t="s">
        <v>27</v>
      </c>
      <c r="H14" s="40"/>
      <c r="I14" s="41">
        <v>4</v>
      </c>
      <c r="J14" s="10" t="s">
        <v>3</v>
      </c>
      <c r="K14" s="130"/>
      <c r="L14" s="130"/>
      <c r="M14" s="19"/>
      <c r="N14" s="36"/>
    </row>
    <row r="15" spans="1:20" s="9" customFormat="1" ht="24" customHeight="1">
      <c r="A15" s="14"/>
      <c r="B15" s="22"/>
      <c r="C15" s="67" t="s">
        <v>30</v>
      </c>
      <c r="D15" s="67"/>
      <c r="E15" s="18"/>
      <c r="F15" s="18"/>
      <c r="G15" s="18"/>
      <c r="H15" s="18"/>
      <c r="I15" s="18"/>
      <c r="J15" s="18"/>
      <c r="K15" s="18"/>
      <c r="L15" s="18"/>
      <c r="M15" s="19"/>
      <c r="N15" s="36"/>
    </row>
    <row r="16" spans="1:20" ht="15.75" customHeight="1">
      <c r="A16" s="14"/>
      <c r="B16" s="22"/>
      <c r="C16" s="132" t="s">
        <v>31</v>
      </c>
      <c r="D16" s="132"/>
      <c r="E16" s="132"/>
      <c r="F16" s="42" t="s">
        <v>27</v>
      </c>
      <c r="G16" s="42" t="s">
        <v>27</v>
      </c>
      <c r="H16" s="40" t="s">
        <v>32</v>
      </c>
      <c r="I16" s="41" t="s">
        <v>33</v>
      </c>
      <c r="J16" s="10" t="s">
        <v>3</v>
      </c>
      <c r="K16" s="130"/>
      <c r="L16" s="130"/>
      <c r="M16" s="19"/>
      <c r="N16" s="36"/>
    </row>
    <row r="17" spans="1:14" s="9" customFormat="1" ht="24" customHeight="1">
      <c r="A17" s="14"/>
      <c r="B17" s="22"/>
      <c r="C17" s="67" t="s">
        <v>34</v>
      </c>
      <c r="D17" s="18"/>
      <c r="E17" s="12"/>
      <c r="F17" s="12"/>
      <c r="G17" s="12"/>
      <c r="H17" s="12"/>
      <c r="I17" s="12"/>
      <c r="J17" s="12"/>
      <c r="K17" s="125"/>
      <c r="L17" s="125"/>
      <c r="M17" s="19"/>
      <c r="N17" s="36"/>
    </row>
    <row r="18" spans="1:14" ht="17.850000000000001" customHeight="1">
      <c r="A18" s="14"/>
      <c r="B18" s="22"/>
      <c r="C18" s="120" t="s">
        <v>35</v>
      </c>
      <c r="D18" s="120"/>
      <c r="E18" s="120"/>
      <c r="F18" s="42" t="s">
        <v>27</v>
      </c>
      <c r="G18" s="42" t="s">
        <v>27</v>
      </c>
      <c r="H18" s="40" t="s">
        <v>32</v>
      </c>
      <c r="I18" s="41">
        <v>4</v>
      </c>
      <c r="J18" s="10" t="s">
        <v>3</v>
      </c>
      <c r="K18" s="130"/>
      <c r="L18" s="130"/>
      <c r="M18" s="19"/>
      <c r="N18" s="36"/>
    </row>
    <row r="19" spans="1:14" ht="17.850000000000001" customHeight="1">
      <c r="A19" s="14"/>
      <c r="B19" s="22"/>
      <c r="C19" s="120" t="s">
        <v>36</v>
      </c>
      <c r="D19" s="122"/>
      <c r="E19" s="122"/>
      <c r="F19" s="42" t="s">
        <v>27</v>
      </c>
      <c r="G19" s="42" t="s">
        <v>27</v>
      </c>
      <c r="H19" s="40" t="s">
        <v>32</v>
      </c>
      <c r="I19" s="41">
        <v>4</v>
      </c>
      <c r="J19" s="10" t="s">
        <v>3</v>
      </c>
      <c r="K19" s="130"/>
      <c r="L19" s="130"/>
      <c r="M19" s="19"/>
      <c r="N19" s="36"/>
    </row>
    <row r="20" spans="1:14" s="9" customFormat="1" ht="24" customHeight="1">
      <c r="A20" s="14"/>
      <c r="B20" s="22"/>
      <c r="C20" s="18" t="s">
        <v>37</v>
      </c>
      <c r="D20" s="18"/>
      <c r="E20" s="12"/>
      <c r="F20" s="12"/>
      <c r="G20" s="12"/>
      <c r="H20" s="12"/>
      <c r="I20" s="12"/>
      <c r="J20" s="12"/>
      <c r="K20" s="125"/>
      <c r="L20" s="125"/>
      <c r="M20" s="19"/>
      <c r="N20" s="36"/>
    </row>
    <row r="21" spans="1:14" ht="15.75" customHeight="1">
      <c r="A21" s="14"/>
      <c r="B21" s="22"/>
      <c r="C21" s="132" t="s">
        <v>38</v>
      </c>
      <c r="D21" s="132"/>
      <c r="E21" s="132"/>
      <c r="F21" s="42" t="s">
        <v>27</v>
      </c>
      <c r="G21" s="42" t="s">
        <v>27</v>
      </c>
      <c r="H21" s="40" t="s">
        <v>32</v>
      </c>
      <c r="I21" s="41">
        <v>4</v>
      </c>
      <c r="J21" s="10" t="s">
        <v>3</v>
      </c>
      <c r="K21" s="129"/>
      <c r="L21" s="129"/>
      <c r="M21" s="19"/>
      <c r="N21" s="36"/>
    </row>
    <row r="22" spans="1:14" s="9" customFormat="1" ht="24" customHeight="1">
      <c r="A22" s="14"/>
      <c r="B22" s="22"/>
      <c r="C22" s="17" t="s">
        <v>39</v>
      </c>
      <c r="D22" s="17"/>
      <c r="E22" s="4"/>
      <c r="F22" s="12"/>
      <c r="G22" s="12"/>
      <c r="H22" s="4"/>
      <c r="I22" s="4"/>
      <c r="J22" s="4"/>
      <c r="K22" s="125"/>
      <c r="L22" s="125"/>
      <c r="M22" s="19"/>
      <c r="N22" s="36"/>
    </row>
    <row r="23" spans="1:14" ht="15.75" customHeight="1">
      <c r="A23" s="14"/>
      <c r="B23" s="22"/>
      <c r="C23" s="132" t="s">
        <v>40</v>
      </c>
      <c r="D23" s="132"/>
      <c r="E23" s="132"/>
      <c r="F23" s="42" t="s">
        <v>27</v>
      </c>
      <c r="G23" s="42" t="s">
        <v>27</v>
      </c>
      <c r="H23" s="40" t="s">
        <v>32</v>
      </c>
      <c r="I23" s="41">
        <v>4</v>
      </c>
      <c r="J23" s="10" t="s">
        <v>3</v>
      </c>
      <c r="K23" s="129"/>
      <c r="L23" s="129"/>
      <c r="M23" s="19"/>
      <c r="N23" s="36"/>
    </row>
    <row r="24" spans="1:14" s="9" customFormat="1" ht="17.25" customHeight="1">
      <c r="A24" s="14"/>
      <c r="B24" s="22"/>
      <c r="C24" s="138" t="s">
        <v>41</v>
      </c>
      <c r="D24" s="138"/>
      <c r="E24" s="138"/>
      <c r="F24" s="131" t="s">
        <v>42</v>
      </c>
      <c r="G24" s="131"/>
      <c r="H24" s="131"/>
      <c r="I24" s="131"/>
      <c r="J24" s="43"/>
      <c r="K24" s="129"/>
      <c r="L24" s="129"/>
      <c r="M24" s="19"/>
      <c r="N24" s="36"/>
    </row>
    <row r="25" spans="1:14" s="9" customFormat="1" ht="17.25" customHeight="1">
      <c r="A25" s="14"/>
      <c r="B25" s="22"/>
      <c r="C25" s="138" t="s">
        <v>43</v>
      </c>
      <c r="D25" s="138"/>
      <c r="E25" s="138"/>
      <c r="F25" s="131" t="s">
        <v>44</v>
      </c>
      <c r="G25" s="131"/>
      <c r="H25" s="131"/>
      <c r="I25" s="131"/>
      <c r="J25" s="43"/>
      <c r="K25" s="129"/>
      <c r="L25" s="129"/>
      <c r="M25" s="19"/>
      <c r="N25" s="36"/>
    </row>
    <row r="26" spans="1:14" s="9" customFormat="1" ht="24" customHeight="1">
      <c r="A26" s="14"/>
      <c r="B26" s="22"/>
      <c r="C26" s="18" t="s">
        <v>45</v>
      </c>
      <c r="D26" s="18"/>
      <c r="E26" s="12"/>
      <c r="F26" s="12"/>
      <c r="G26" s="12"/>
      <c r="H26" s="12"/>
      <c r="I26" s="12"/>
      <c r="J26" s="12"/>
      <c r="K26" s="125"/>
      <c r="L26" s="125"/>
      <c r="M26" s="19"/>
      <c r="N26" s="36"/>
    </row>
    <row r="27" spans="1:14" ht="15.75" customHeight="1">
      <c r="A27" s="14"/>
      <c r="B27" s="22"/>
      <c r="C27" s="137" t="s">
        <v>46</v>
      </c>
      <c r="D27" s="137"/>
      <c r="E27" s="137"/>
      <c r="F27" s="42" t="s">
        <v>27</v>
      </c>
      <c r="G27" s="42" t="s">
        <v>27</v>
      </c>
      <c r="H27" s="40" t="s">
        <v>32</v>
      </c>
      <c r="I27" s="41">
        <v>4</v>
      </c>
      <c r="J27" s="10" t="s">
        <v>3</v>
      </c>
      <c r="K27" s="130"/>
      <c r="L27" s="130"/>
      <c r="M27" s="19"/>
      <c r="N27" s="36"/>
    </row>
    <row r="28" spans="1:14" s="9" customFormat="1" ht="24" customHeight="1">
      <c r="A28" s="14"/>
      <c r="B28" s="22"/>
      <c r="C28" s="18" t="s">
        <v>47</v>
      </c>
      <c r="D28" s="18"/>
      <c r="E28" s="12"/>
      <c r="F28" s="12"/>
      <c r="G28" s="12"/>
      <c r="H28" s="12"/>
      <c r="I28" s="12"/>
      <c r="J28" s="12"/>
      <c r="K28" s="125"/>
      <c r="L28" s="125"/>
      <c r="M28" s="19"/>
      <c r="N28" s="36"/>
    </row>
    <row r="29" spans="1:14" ht="18" customHeight="1">
      <c r="A29" s="14"/>
      <c r="B29" s="22"/>
      <c r="C29" s="122" t="s">
        <v>48</v>
      </c>
      <c r="D29" s="122"/>
      <c r="E29" s="122"/>
      <c r="F29" s="42" t="s">
        <v>27</v>
      </c>
      <c r="G29" s="42" t="s">
        <v>27</v>
      </c>
      <c r="H29" s="40" t="s">
        <v>32</v>
      </c>
      <c r="I29" s="41">
        <v>4</v>
      </c>
      <c r="J29" s="10" t="s">
        <v>3</v>
      </c>
      <c r="K29" s="130"/>
      <c r="L29" s="130"/>
      <c r="M29" s="19"/>
      <c r="N29" s="36"/>
    </row>
    <row r="30" spans="1:14" ht="15.75" customHeight="1">
      <c r="A30" s="14"/>
      <c r="B30" s="22"/>
      <c r="C30" s="135" t="s">
        <v>49</v>
      </c>
      <c r="D30" s="136"/>
      <c r="E30" s="136"/>
      <c r="F30" s="42" t="s">
        <v>27</v>
      </c>
      <c r="G30" s="42" t="s">
        <v>27</v>
      </c>
      <c r="H30" s="40" t="s">
        <v>32</v>
      </c>
      <c r="I30" s="41">
        <v>4</v>
      </c>
      <c r="J30" s="10" t="s">
        <v>3</v>
      </c>
      <c r="K30" s="130"/>
      <c r="L30" s="130"/>
      <c r="M30" s="19"/>
      <c r="N30" s="36"/>
    </row>
    <row r="31" spans="1:14" ht="6.75" customHeight="1">
      <c r="A31" s="14"/>
      <c r="B31" s="22"/>
      <c r="C31" s="22"/>
      <c r="D31" s="22"/>
      <c r="E31" s="22"/>
      <c r="F31" s="22"/>
      <c r="G31" s="22"/>
      <c r="H31" s="22"/>
      <c r="I31" s="22"/>
      <c r="J31" s="22"/>
      <c r="K31" s="22"/>
      <c r="L31" s="22"/>
      <c r="M31" s="22"/>
      <c r="N31" s="36"/>
    </row>
    <row r="32" spans="1:14" ht="36" customHeight="1">
      <c r="A32" s="14"/>
      <c r="B32" s="48"/>
      <c r="C32" s="117" t="s">
        <v>50</v>
      </c>
      <c r="D32" s="47"/>
      <c r="E32" s="48"/>
      <c r="F32" s="48"/>
      <c r="G32" s="48"/>
      <c r="H32" s="48"/>
      <c r="I32" s="48"/>
      <c r="J32" s="48"/>
      <c r="K32" s="48"/>
      <c r="L32" s="48"/>
      <c r="M32" s="48"/>
      <c r="N32" s="36"/>
    </row>
    <row r="33" spans="1:14" ht="18.600000000000001" customHeight="1">
      <c r="A33" s="14"/>
      <c r="B33" s="53"/>
      <c r="C33" s="108" t="s">
        <v>51</v>
      </c>
      <c r="D33" s="109"/>
      <c r="E33" s="53"/>
      <c r="F33" s="53"/>
      <c r="G33" s="53"/>
      <c r="H33" s="53"/>
      <c r="I33" s="53"/>
      <c r="J33" s="53"/>
      <c r="K33" s="53"/>
      <c r="L33" s="53"/>
      <c r="M33" s="53"/>
      <c r="N33" s="36"/>
    </row>
    <row r="34" spans="1:14" ht="15" customHeight="1">
      <c r="A34" s="14"/>
      <c r="B34" s="53"/>
      <c r="C34" s="127" t="s">
        <v>52</v>
      </c>
      <c r="D34" s="127"/>
      <c r="E34" s="127"/>
      <c r="F34" s="44" t="s">
        <v>27</v>
      </c>
      <c r="G34" s="45" t="s">
        <v>27</v>
      </c>
      <c r="H34" s="45" t="s">
        <v>32</v>
      </c>
      <c r="I34" s="46">
        <v>4</v>
      </c>
      <c r="J34" s="46" t="s">
        <v>3</v>
      </c>
      <c r="K34" s="124"/>
      <c r="L34" s="124"/>
      <c r="M34" s="54"/>
      <c r="N34" s="36"/>
    </row>
    <row r="35" spans="1:14" ht="15">
      <c r="A35" s="14"/>
      <c r="B35" s="53"/>
      <c r="C35" s="128" t="s">
        <v>53</v>
      </c>
      <c r="D35" s="128"/>
      <c r="E35" s="128"/>
      <c r="F35" s="44" t="s">
        <v>27</v>
      </c>
      <c r="G35" s="45" t="s">
        <v>27</v>
      </c>
      <c r="H35" s="45" t="s">
        <v>32</v>
      </c>
      <c r="I35" s="46">
        <v>4</v>
      </c>
      <c r="J35" s="46" t="s">
        <v>3</v>
      </c>
      <c r="K35" s="121"/>
      <c r="L35" s="121"/>
      <c r="M35" s="54"/>
      <c r="N35" s="36"/>
    </row>
    <row r="36" spans="1:14" ht="15">
      <c r="A36" s="14"/>
      <c r="B36" s="53"/>
      <c r="C36" s="128" t="s">
        <v>54</v>
      </c>
      <c r="D36" s="126"/>
      <c r="E36" s="126"/>
      <c r="F36" s="44" t="s">
        <v>27</v>
      </c>
      <c r="G36" s="45" t="s">
        <v>27</v>
      </c>
      <c r="H36" s="45" t="s">
        <v>32</v>
      </c>
      <c r="I36" s="46">
        <v>4</v>
      </c>
      <c r="J36" s="46" t="s">
        <v>3</v>
      </c>
      <c r="K36" s="121"/>
      <c r="L36" s="121"/>
      <c r="M36" s="54"/>
      <c r="N36" s="36"/>
    </row>
    <row r="37" spans="1:14" ht="16.5" customHeight="1">
      <c r="A37" s="14"/>
      <c r="B37" s="53"/>
      <c r="C37" s="120" t="s">
        <v>55</v>
      </c>
      <c r="D37" s="120"/>
      <c r="E37" s="120"/>
      <c r="F37" s="44" t="s">
        <v>27</v>
      </c>
      <c r="G37" s="45" t="s">
        <v>27</v>
      </c>
      <c r="H37" s="45" t="s">
        <v>32</v>
      </c>
      <c r="I37" s="46">
        <v>4</v>
      </c>
      <c r="J37" s="46" t="s">
        <v>3</v>
      </c>
      <c r="K37" s="121"/>
      <c r="L37" s="121"/>
      <c r="M37" s="54"/>
      <c r="N37" s="36"/>
    </row>
    <row r="38" spans="1:14" ht="15" customHeight="1">
      <c r="A38" s="14"/>
      <c r="B38" s="53"/>
      <c r="C38" s="120" t="s">
        <v>56</v>
      </c>
      <c r="D38" s="120"/>
      <c r="E38" s="120"/>
      <c r="F38" s="44" t="s">
        <v>27</v>
      </c>
      <c r="G38" s="45" t="s">
        <v>27</v>
      </c>
      <c r="H38" s="45" t="s">
        <v>32</v>
      </c>
      <c r="I38" s="46">
        <v>4</v>
      </c>
      <c r="J38" s="46" t="s">
        <v>3</v>
      </c>
      <c r="K38" s="121"/>
      <c r="L38" s="121"/>
      <c r="M38" s="54"/>
      <c r="N38" s="36"/>
    </row>
    <row r="39" spans="1:14" ht="15" customHeight="1">
      <c r="A39" s="14"/>
      <c r="B39" s="53"/>
      <c r="C39" s="120" t="s">
        <v>57</v>
      </c>
      <c r="D39" s="120"/>
      <c r="E39" s="120"/>
      <c r="F39" s="44" t="s">
        <v>27</v>
      </c>
      <c r="G39" s="45" t="s">
        <v>27</v>
      </c>
      <c r="H39" s="45" t="s">
        <v>32</v>
      </c>
      <c r="I39" s="46">
        <v>4</v>
      </c>
      <c r="J39" s="46" t="s">
        <v>3</v>
      </c>
      <c r="K39" s="121"/>
      <c r="L39" s="121"/>
      <c r="M39" s="54"/>
      <c r="N39" s="36"/>
    </row>
    <row r="40" spans="1:14" ht="15" customHeight="1">
      <c r="A40" s="14"/>
      <c r="B40" s="53"/>
      <c r="C40" s="120" t="s">
        <v>58</v>
      </c>
      <c r="D40" s="120"/>
      <c r="E40" s="120"/>
      <c r="F40" s="44" t="s">
        <v>27</v>
      </c>
      <c r="G40" s="45" t="s">
        <v>27</v>
      </c>
      <c r="H40" s="45" t="s">
        <v>32</v>
      </c>
      <c r="I40" s="46">
        <v>4</v>
      </c>
      <c r="J40" s="46" t="s">
        <v>3</v>
      </c>
      <c r="K40" s="121"/>
      <c r="L40" s="121"/>
      <c r="M40" s="54"/>
      <c r="N40" s="36"/>
    </row>
    <row r="41" spans="1:14" ht="15" customHeight="1">
      <c r="A41" s="14"/>
      <c r="B41" s="53"/>
      <c r="C41" s="122" t="s">
        <v>59</v>
      </c>
      <c r="D41" s="126"/>
      <c r="E41" s="126"/>
      <c r="F41" s="44" t="s">
        <v>27</v>
      </c>
      <c r="G41" s="45" t="s">
        <v>27</v>
      </c>
      <c r="H41" s="45" t="s">
        <v>32</v>
      </c>
      <c r="I41" s="46">
        <v>4</v>
      </c>
      <c r="J41" s="46" t="s">
        <v>3</v>
      </c>
      <c r="K41" s="121"/>
      <c r="L41" s="121"/>
      <c r="M41" s="54"/>
      <c r="N41" s="36"/>
    </row>
    <row r="42" spans="1:14" ht="15" customHeight="1">
      <c r="A42" s="14"/>
      <c r="B42" s="53"/>
      <c r="C42" s="122" t="s">
        <v>60</v>
      </c>
      <c r="D42" s="120"/>
      <c r="E42" s="120"/>
      <c r="F42" s="44" t="s">
        <v>27</v>
      </c>
      <c r="G42" s="45" t="s">
        <v>27</v>
      </c>
      <c r="H42" s="45" t="s">
        <v>32</v>
      </c>
      <c r="I42" s="46">
        <v>4</v>
      </c>
      <c r="J42" s="46" t="s">
        <v>3</v>
      </c>
      <c r="K42" s="121"/>
      <c r="L42" s="121"/>
      <c r="M42" s="54"/>
      <c r="N42" s="36"/>
    </row>
    <row r="43" spans="1:14" ht="15" customHeight="1">
      <c r="A43" s="14"/>
      <c r="B43" s="53"/>
      <c r="C43" s="122" t="s">
        <v>60</v>
      </c>
      <c r="D43" s="120"/>
      <c r="E43" s="120"/>
      <c r="F43" s="44" t="s">
        <v>27</v>
      </c>
      <c r="G43" s="45" t="s">
        <v>27</v>
      </c>
      <c r="H43" s="45" t="s">
        <v>32</v>
      </c>
      <c r="I43" s="46">
        <v>4</v>
      </c>
      <c r="J43" s="46" t="s">
        <v>3</v>
      </c>
      <c r="K43" s="121"/>
      <c r="L43" s="121"/>
      <c r="M43" s="54"/>
      <c r="N43" s="36"/>
    </row>
    <row r="44" spans="1:14" ht="15" customHeight="1">
      <c r="A44" s="14"/>
      <c r="B44" s="53"/>
      <c r="C44" s="122" t="s">
        <v>60</v>
      </c>
      <c r="D44" s="120"/>
      <c r="E44" s="120"/>
      <c r="F44" s="44" t="s">
        <v>27</v>
      </c>
      <c r="G44" s="45" t="s">
        <v>27</v>
      </c>
      <c r="H44" s="45" t="s">
        <v>32</v>
      </c>
      <c r="I44" s="46">
        <v>4</v>
      </c>
      <c r="J44" s="46" t="s">
        <v>3</v>
      </c>
      <c r="K44" s="121"/>
      <c r="L44" s="121"/>
      <c r="M44" s="54"/>
      <c r="N44" s="36"/>
    </row>
    <row r="45" spans="1:14" ht="9" customHeight="1">
      <c r="A45" s="14"/>
      <c r="B45" s="53"/>
      <c r="C45" s="53"/>
      <c r="D45" s="53"/>
      <c r="E45" s="53"/>
      <c r="F45" s="53"/>
      <c r="G45" s="53"/>
      <c r="H45" s="53"/>
      <c r="I45" s="53"/>
      <c r="J45" s="53"/>
      <c r="K45" s="53"/>
      <c r="L45" s="53"/>
      <c r="M45" s="53"/>
      <c r="N45" s="36"/>
    </row>
    <row r="46" spans="1:14" ht="32.25" customHeight="1">
      <c r="A46" s="14"/>
      <c r="B46" s="50"/>
      <c r="C46" s="49" t="s">
        <v>61</v>
      </c>
      <c r="D46" s="49"/>
      <c r="E46" s="50"/>
      <c r="F46" s="51"/>
      <c r="G46" s="51"/>
      <c r="H46" s="50"/>
      <c r="I46" s="50"/>
      <c r="J46" s="50"/>
      <c r="K46" s="123"/>
      <c r="L46" s="123"/>
      <c r="M46" s="52"/>
      <c r="N46" s="36"/>
    </row>
    <row r="47" spans="1:14" ht="13.5" customHeight="1">
      <c r="A47" s="14"/>
      <c r="B47" s="55"/>
      <c r="C47" s="119"/>
      <c r="D47" s="119"/>
      <c r="E47" s="119"/>
      <c r="F47" s="58" t="s">
        <v>27</v>
      </c>
      <c r="G47" s="59" t="s">
        <v>27</v>
      </c>
      <c r="H47" s="59" t="s">
        <v>32</v>
      </c>
      <c r="I47" s="60">
        <v>4</v>
      </c>
      <c r="J47" s="60" t="s">
        <v>3</v>
      </c>
      <c r="K47" s="118"/>
      <c r="L47" s="118"/>
      <c r="M47" s="57"/>
      <c r="N47" s="36"/>
    </row>
    <row r="48" spans="1:14" ht="14.25" customHeight="1">
      <c r="A48" s="14"/>
      <c r="B48" s="55"/>
      <c r="C48" s="119"/>
      <c r="D48" s="119"/>
      <c r="E48" s="119"/>
      <c r="F48" s="58" t="s">
        <v>27</v>
      </c>
      <c r="G48" s="59" t="s">
        <v>27</v>
      </c>
      <c r="H48" s="59" t="s">
        <v>32</v>
      </c>
      <c r="I48" s="60">
        <v>4</v>
      </c>
      <c r="J48" s="60" t="s">
        <v>3</v>
      </c>
      <c r="K48" s="118"/>
      <c r="L48" s="118"/>
      <c r="M48" s="57"/>
      <c r="N48" s="36"/>
    </row>
    <row r="49" spans="1:14" ht="14.25" customHeight="1">
      <c r="A49" s="14"/>
      <c r="B49" s="55"/>
      <c r="C49" s="119"/>
      <c r="D49" s="119"/>
      <c r="E49" s="119"/>
      <c r="F49" s="58" t="s">
        <v>27</v>
      </c>
      <c r="G49" s="59" t="s">
        <v>27</v>
      </c>
      <c r="H49" s="59" t="s">
        <v>32</v>
      </c>
      <c r="I49" s="60">
        <v>4</v>
      </c>
      <c r="J49" s="60" t="s">
        <v>3</v>
      </c>
      <c r="K49" s="118"/>
      <c r="L49" s="118"/>
      <c r="M49" s="57"/>
      <c r="N49" s="36"/>
    </row>
    <row r="50" spans="1:14" ht="14.25" customHeight="1">
      <c r="A50" s="14"/>
      <c r="B50" s="55"/>
      <c r="C50" s="119"/>
      <c r="D50" s="119"/>
      <c r="E50" s="119"/>
      <c r="F50" s="58" t="s">
        <v>27</v>
      </c>
      <c r="G50" s="59" t="s">
        <v>27</v>
      </c>
      <c r="H50" s="59" t="s">
        <v>32</v>
      </c>
      <c r="I50" s="60">
        <v>4</v>
      </c>
      <c r="J50" s="60" t="s">
        <v>3</v>
      </c>
      <c r="K50" s="118"/>
      <c r="L50" s="118"/>
      <c r="M50" s="57"/>
      <c r="N50" s="36"/>
    </row>
    <row r="51" spans="1:14" ht="14.25" customHeight="1">
      <c r="A51" s="14"/>
      <c r="B51" s="55"/>
      <c r="C51" s="119"/>
      <c r="D51" s="119"/>
      <c r="E51" s="119"/>
      <c r="F51" s="58" t="s">
        <v>27</v>
      </c>
      <c r="G51" s="59" t="s">
        <v>27</v>
      </c>
      <c r="H51" s="59" t="s">
        <v>32</v>
      </c>
      <c r="I51" s="60">
        <v>4</v>
      </c>
      <c r="J51" s="60" t="s">
        <v>3</v>
      </c>
      <c r="K51" s="118"/>
      <c r="L51" s="118"/>
      <c r="M51" s="57"/>
      <c r="N51" s="36"/>
    </row>
    <row r="52" spans="1:14" ht="14.25" customHeight="1">
      <c r="A52" s="14"/>
      <c r="B52" s="55"/>
      <c r="C52" s="119"/>
      <c r="D52" s="119"/>
      <c r="E52" s="119"/>
      <c r="F52" s="58" t="s">
        <v>27</v>
      </c>
      <c r="G52" s="59" t="s">
        <v>27</v>
      </c>
      <c r="H52" s="59" t="s">
        <v>32</v>
      </c>
      <c r="I52" s="60">
        <v>4</v>
      </c>
      <c r="J52" s="60" t="s">
        <v>3</v>
      </c>
      <c r="K52" s="118"/>
      <c r="L52" s="118"/>
      <c r="M52" s="57"/>
      <c r="N52" s="36"/>
    </row>
    <row r="53" spans="1:14" ht="14.25" customHeight="1">
      <c r="A53" s="14"/>
      <c r="B53" s="55"/>
      <c r="C53" s="119"/>
      <c r="D53" s="119"/>
      <c r="E53" s="119"/>
      <c r="F53" s="58" t="s">
        <v>27</v>
      </c>
      <c r="G53" s="59" t="s">
        <v>27</v>
      </c>
      <c r="H53" s="59" t="s">
        <v>32</v>
      </c>
      <c r="I53" s="60">
        <v>4</v>
      </c>
      <c r="J53" s="60" t="s">
        <v>3</v>
      </c>
      <c r="K53" s="118"/>
      <c r="L53" s="118"/>
      <c r="M53" s="57"/>
      <c r="N53" s="36"/>
    </row>
    <row r="54" spans="1:14" ht="14.25" customHeight="1">
      <c r="A54" s="14"/>
      <c r="B54" s="55"/>
      <c r="C54" s="119"/>
      <c r="D54" s="119"/>
      <c r="E54" s="119"/>
      <c r="F54" s="58" t="s">
        <v>27</v>
      </c>
      <c r="G54" s="59" t="s">
        <v>27</v>
      </c>
      <c r="H54" s="59" t="s">
        <v>32</v>
      </c>
      <c r="I54" s="60">
        <v>4</v>
      </c>
      <c r="J54" s="60" t="s">
        <v>3</v>
      </c>
      <c r="K54" s="118"/>
      <c r="L54" s="118"/>
      <c r="M54" s="57"/>
      <c r="N54" s="36"/>
    </row>
    <row r="55" spans="1:14" ht="14.25" customHeight="1">
      <c r="A55" s="14"/>
      <c r="B55" s="55"/>
      <c r="C55" s="119"/>
      <c r="D55" s="119"/>
      <c r="E55" s="119"/>
      <c r="F55" s="58" t="s">
        <v>27</v>
      </c>
      <c r="G55" s="59" t="s">
        <v>27</v>
      </c>
      <c r="H55" s="59" t="s">
        <v>32</v>
      </c>
      <c r="I55" s="60">
        <v>4</v>
      </c>
      <c r="J55" s="60" t="s">
        <v>3</v>
      </c>
      <c r="K55" s="118"/>
      <c r="L55" s="118"/>
      <c r="M55" s="57"/>
      <c r="N55" s="36"/>
    </row>
    <row r="56" spans="1:14" ht="14.25" customHeight="1">
      <c r="A56" s="14"/>
      <c r="B56" s="55"/>
      <c r="C56" s="119"/>
      <c r="D56" s="119"/>
      <c r="E56" s="119"/>
      <c r="F56" s="58" t="s">
        <v>27</v>
      </c>
      <c r="G56" s="59" t="s">
        <v>27</v>
      </c>
      <c r="H56" s="59" t="s">
        <v>32</v>
      </c>
      <c r="I56" s="60">
        <v>4</v>
      </c>
      <c r="J56" s="60" t="s">
        <v>3</v>
      </c>
      <c r="K56" s="118"/>
      <c r="L56" s="118"/>
      <c r="M56" s="57"/>
      <c r="N56" s="36"/>
    </row>
    <row r="57" spans="1:14" ht="14.25" customHeight="1">
      <c r="A57" s="14"/>
      <c r="B57" s="55"/>
      <c r="C57" s="119"/>
      <c r="D57" s="119"/>
      <c r="E57" s="119"/>
      <c r="F57" s="58" t="s">
        <v>27</v>
      </c>
      <c r="G57" s="59" t="s">
        <v>27</v>
      </c>
      <c r="H57" s="59" t="s">
        <v>32</v>
      </c>
      <c r="I57" s="60"/>
      <c r="J57" s="60" t="s">
        <v>3</v>
      </c>
      <c r="K57" s="118"/>
      <c r="L57" s="118"/>
      <c r="M57" s="57"/>
      <c r="N57" s="36"/>
    </row>
    <row r="58" spans="1:14" ht="14.25" customHeight="1">
      <c r="A58" s="14"/>
      <c r="B58" s="55"/>
      <c r="C58" s="119"/>
      <c r="D58" s="119"/>
      <c r="E58" s="119"/>
      <c r="F58" s="58" t="s">
        <v>27</v>
      </c>
      <c r="G58" s="59" t="s">
        <v>27</v>
      </c>
      <c r="H58" s="59" t="s">
        <v>32</v>
      </c>
      <c r="I58" s="60"/>
      <c r="J58" s="60" t="s">
        <v>3</v>
      </c>
      <c r="K58" s="118"/>
      <c r="L58" s="118"/>
      <c r="M58" s="57"/>
      <c r="N58" s="36"/>
    </row>
    <row r="59" spans="1:14" ht="7.5" customHeight="1">
      <c r="A59" s="14"/>
      <c r="B59" s="55"/>
      <c r="C59" s="55"/>
      <c r="D59" s="55"/>
      <c r="E59" s="55"/>
      <c r="F59" s="55"/>
      <c r="G59" s="55"/>
      <c r="H59" s="55"/>
      <c r="I59" s="55"/>
      <c r="J59" s="55"/>
      <c r="K59" s="55"/>
      <c r="L59" s="55"/>
      <c r="M59" s="57"/>
      <c r="N59" s="36"/>
    </row>
    <row r="60" spans="1:14" ht="24.75" customHeight="1">
      <c r="A60" s="14"/>
      <c r="B60" s="65"/>
      <c r="C60" s="65" t="s">
        <v>62</v>
      </c>
      <c r="D60" s="65"/>
      <c r="E60" s="65"/>
      <c r="F60" s="66"/>
      <c r="G60" s="65"/>
      <c r="H60" s="65"/>
      <c r="I60" s="65"/>
      <c r="J60" s="65"/>
      <c r="K60" s="144" t="s">
        <v>63</v>
      </c>
      <c r="L60" s="144"/>
      <c r="M60" s="65"/>
      <c r="N60" s="36"/>
    </row>
    <row r="61" spans="1:14" ht="15">
      <c r="A61" s="14"/>
      <c r="B61" s="56"/>
      <c r="C61" s="145" t="s">
        <v>64</v>
      </c>
      <c r="D61" s="145"/>
      <c r="E61" s="145"/>
      <c r="F61" s="61" t="s">
        <v>65</v>
      </c>
      <c r="G61" s="39"/>
      <c r="H61" s="62"/>
      <c r="I61" s="62"/>
      <c r="J61" s="63"/>
      <c r="K61" s="142"/>
      <c r="L61" s="142"/>
      <c r="M61" s="56"/>
      <c r="N61" s="36"/>
    </row>
    <row r="62" spans="1:14" ht="15">
      <c r="A62" s="14"/>
      <c r="B62" s="56"/>
      <c r="C62" s="141" t="s">
        <v>66</v>
      </c>
      <c r="D62" s="141"/>
      <c r="E62" s="141"/>
      <c r="F62" s="61" t="s">
        <v>67</v>
      </c>
      <c r="G62" s="39"/>
      <c r="H62" s="62"/>
      <c r="I62" s="62"/>
      <c r="J62" s="63"/>
      <c r="K62" s="142"/>
      <c r="L62" s="142"/>
      <c r="M62" s="56"/>
      <c r="N62" s="36"/>
    </row>
    <row r="63" spans="1:14" ht="8.25" customHeight="1">
      <c r="A63" s="14"/>
      <c r="B63" s="56"/>
      <c r="C63" s="56"/>
      <c r="D63" s="56"/>
      <c r="E63" s="56"/>
      <c r="F63" s="56"/>
      <c r="G63" s="56"/>
      <c r="H63" s="56"/>
      <c r="I63" s="56"/>
      <c r="J63" s="56"/>
      <c r="K63" s="56"/>
      <c r="L63" s="56"/>
      <c r="M63" s="56"/>
      <c r="N63" s="36"/>
    </row>
    <row r="64" spans="1:14" ht="8.25" customHeight="1">
      <c r="A64" s="14"/>
      <c r="B64" s="14"/>
      <c r="C64" s="14"/>
      <c r="D64" s="14"/>
      <c r="E64" s="14"/>
      <c r="F64" s="14"/>
      <c r="G64" s="14"/>
      <c r="H64" s="14"/>
      <c r="I64" s="14"/>
      <c r="J64" s="14"/>
      <c r="K64" s="14"/>
      <c r="L64" s="14"/>
      <c r="M64" s="14"/>
      <c r="N64" s="36"/>
    </row>
    <row r="65" spans="1:14" ht="27.75" customHeight="1">
      <c r="A65" s="14"/>
      <c r="B65" s="34"/>
      <c r="C65" s="64" t="s">
        <v>68</v>
      </c>
      <c r="D65" s="64"/>
      <c r="E65" s="64"/>
      <c r="F65" s="64"/>
      <c r="G65" s="64"/>
      <c r="H65" s="64"/>
      <c r="I65" s="64"/>
      <c r="J65" s="64"/>
      <c r="K65" s="64"/>
      <c r="L65" s="64"/>
      <c r="M65" s="34"/>
      <c r="N65" s="36"/>
    </row>
    <row r="66" spans="1:14">
      <c r="A66" s="14"/>
      <c r="B66" s="34"/>
      <c r="C66" s="143"/>
      <c r="D66" s="143"/>
      <c r="E66" s="143"/>
      <c r="F66" s="143"/>
      <c r="G66" s="143"/>
      <c r="H66" s="143"/>
      <c r="I66" s="143"/>
      <c r="J66" s="143"/>
      <c r="K66" s="143"/>
      <c r="L66" s="143"/>
      <c r="M66" s="34"/>
      <c r="N66" s="36"/>
    </row>
    <row r="67" spans="1:14">
      <c r="A67" s="14"/>
      <c r="B67" s="34"/>
      <c r="C67" s="143"/>
      <c r="D67" s="143"/>
      <c r="E67" s="143"/>
      <c r="F67" s="143"/>
      <c r="G67" s="143"/>
      <c r="H67" s="143"/>
      <c r="I67" s="143"/>
      <c r="J67" s="143"/>
      <c r="K67" s="143"/>
      <c r="L67" s="143"/>
      <c r="M67" s="34"/>
      <c r="N67" s="36"/>
    </row>
    <row r="68" spans="1:14">
      <c r="A68" s="14"/>
      <c r="B68" s="34"/>
      <c r="C68" s="143"/>
      <c r="D68" s="143"/>
      <c r="E68" s="143"/>
      <c r="F68" s="143"/>
      <c r="G68" s="143"/>
      <c r="H68" s="143"/>
      <c r="I68" s="143"/>
      <c r="J68" s="143"/>
      <c r="K68" s="143"/>
      <c r="L68" s="143"/>
      <c r="M68" s="34"/>
      <c r="N68" s="36"/>
    </row>
    <row r="69" spans="1:14">
      <c r="A69" s="14"/>
      <c r="B69" s="34"/>
      <c r="C69" s="143"/>
      <c r="D69" s="143"/>
      <c r="E69" s="143"/>
      <c r="F69" s="143"/>
      <c r="G69" s="143"/>
      <c r="H69" s="143"/>
      <c r="I69" s="143"/>
      <c r="J69" s="143"/>
      <c r="K69" s="143"/>
      <c r="L69" s="143"/>
      <c r="M69" s="34"/>
      <c r="N69" s="36"/>
    </row>
    <row r="70" spans="1:14">
      <c r="A70" s="14"/>
      <c r="B70" s="34"/>
      <c r="C70" s="143"/>
      <c r="D70" s="143"/>
      <c r="E70" s="143"/>
      <c r="F70" s="143"/>
      <c r="G70" s="143"/>
      <c r="H70" s="143"/>
      <c r="I70" s="143"/>
      <c r="J70" s="143"/>
      <c r="K70" s="143"/>
      <c r="L70" s="143"/>
      <c r="M70" s="34"/>
      <c r="N70" s="36"/>
    </row>
    <row r="71" spans="1:14">
      <c r="A71" s="14"/>
      <c r="B71" s="34"/>
      <c r="C71" s="143"/>
      <c r="D71" s="143"/>
      <c r="E71" s="143"/>
      <c r="F71" s="143"/>
      <c r="G71" s="143"/>
      <c r="H71" s="143"/>
      <c r="I71" s="143"/>
      <c r="J71" s="143"/>
      <c r="K71" s="143"/>
      <c r="L71" s="143"/>
      <c r="M71" s="34"/>
      <c r="N71" s="36"/>
    </row>
    <row r="72" spans="1:14" ht="16.5" customHeight="1">
      <c r="A72" s="14"/>
      <c r="B72" s="34"/>
      <c r="C72" s="143"/>
      <c r="D72" s="143"/>
      <c r="E72" s="143"/>
      <c r="F72" s="143"/>
      <c r="G72" s="143"/>
      <c r="H72" s="143"/>
      <c r="I72" s="143"/>
      <c r="J72" s="143"/>
      <c r="K72" s="143"/>
      <c r="L72" s="143"/>
      <c r="M72" s="34"/>
      <c r="N72" s="36"/>
    </row>
    <row r="73" spans="1:14" ht="18.75" customHeight="1">
      <c r="A73" s="14"/>
      <c r="B73" s="34"/>
      <c r="C73" s="140" t="s">
        <v>69</v>
      </c>
      <c r="D73" s="140"/>
      <c r="E73" s="140"/>
      <c r="F73" s="140"/>
      <c r="G73" s="140"/>
      <c r="H73" s="140"/>
      <c r="I73" s="140"/>
      <c r="J73" s="140"/>
      <c r="K73" s="140"/>
      <c r="L73" s="140"/>
      <c r="M73" s="35"/>
      <c r="N73" s="36"/>
    </row>
    <row r="74" spans="1:14" ht="26.25" customHeight="1">
      <c r="A74" s="14"/>
      <c r="B74" s="36"/>
      <c r="C74" s="14"/>
      <c r="D74" s="14"/>
      <c r="E74" s="14"/>
      <c r="F74" s="14"/>
      <c r="G74" s="14"/>
      <c r="H74" s="14"/>
      <c r="I74" s="15"/>
      <c r="J74" s="15"/>
      <c r="K74" s="139"/>
      <c r="L74" s="139"/>
      <c r="M74" s="36"/>
      <c r="N74" s="36"/>
    </row>
  </sheetData>
  <sheetProtection formatCells="0" formatColumns="0" formatRows="0" insertRows="0" insertHyperlinks="0"/>
  <protectedRanges>
    <protectedRange sqref="D4:D6 F4:H6" name="Student info"/>
    <protectedRange sqref="C11:L14 C16:L16 C18:L19 K27:L27 C29:L30 K21:L21 C23:L24 G34:G44 G47:G58" name="GLACC"/>
    <protectedRange sqref="H34:L44 C34:E44" name="Major"/>
    <protectedRange sqref="A47:F58 H47:XFD58" name="Electives and Minor"/>
    <protectedRange sqref="C61:L62" name="Submissions"/>
    <protectedRange sqref="C66" name="Advising Note"/>
    <protectedRange sqref="O7:O24 O26:O32 O34:O74" name="Student Notes"/>
    <protectedRange sqref="C27:J27" name="GLACC_1"/>
    <protectedRange sqref="C21:J21" name="GLACC_3"/>
    <protectedRange sqref="O33" name="Student Notes_1"/>
    <protectedRange sqref="C25:L25" name="GLACC_1_1"/>
    <protectedRange sqref="O25" name="Student Notes_2_1"/>
  </protectedRanges>
  <mergeCells count="102">
    <mergeCell ref="O1:O6"/>
    <mergeCell ref="C24:E24"/>
    <mergeCell ref="K23:L23"/>
    <mergeCell ref="K24:L24"/>
    <mergeCell ref="D1:F3"/>
    <mergeCell ref="G1:G3"/>
    <mergeCell ref="H1:H3"/>
    <mergeCell ref="F4:H4"/>
    <mergeCell ref="F5:H5"/>
    <mergeCell ref="F6:H6"/>
    <mergeCell ref="K14:L14"/>
    <mergeCell ref="K16:L16"/>
    <mergeCell ref="C12:E12"/>
    <mergeCell ref="J1:K1"/>
    <mergeCell ref="C21:E21"/>
    <mergeCell ref="K10:L10"/>
    <mergeCell ref="K12:L12"/>
    <mergeCell ref="K13:L13"/>
    <mergeCell ref="K17:L17"/>
    <mergeCell ref="K21:L21"/>
    <mergeCell ref="C13:E13"/>
    <mergeCell ref="K7:L7"/>
    <mergeCell ref="K11:L11"/>
    <mergeCell ref="L3:L4"/>
    <mergeCell ref="K74:L74"/>
    <mergeCell ref="C73:L73"/>
    <mergeCell ref="K52:L52"/>
    <mergeCell ref="C53:E53"/>
    <mergeCell ref="K53:L53"/>
    <mergeCell ref="C54:E54"/>
    <mergeCell ref="C62:E62"/>
    <mergeCell ref="K61:L61"/>
    <mergeCell ref="K62:L62"/>
    <mergeCell ref="C55:E55"/>
    <mergeCell ref="K55:L55"/>
    <mergeCell ref="C56:E56"/>
    <mergeCell ref="K56:L56"/>
    <mergeCell ref="C57:E57"/>
    <mergeCell ref="K57:L57"/>
    <mergeCell ref="C58:E58"/>
    <mergeCell ref="C66:L72"/>
    <mergeCell ref="K60:L60"/>
    <mergeCell ref="C61:E61"/>
    <mergeCell ref="K58:L58"/>
    <mergeCell ref="C14:E14"/>
    <mergeCell ref="C1:C3"/>
    <mergeCell ref="C11:E11"/>
    <mergeCell ref="C16:E16"/>
    <mergeCell ref="C18:E18"/>
    <mergeCell ref="C30:E30"/>
    <mergeCell ref="C27:E27"/>
    <mergeCell ref="C25:E25"/>
    <mergeCell ref="F25:I25"/>
    <mergeCell ref="K18:L18"/>
    <mergeCell ref="K19:L19"/>
    <mergeCell ref="K20:L20"/>
    <mergeCell ref="K30:L30"/>
    <mergeCell ref="C29:E29"/>
    <mergeCell ref="K29:L29"/>
    <mergeCell ref="C19:E19"/>
    <mergeCell ref="K27:L27"/>
    <mergeCell ref="K28:L28"/>
    <mergeCell ref="F24:I24"/>
    <mergeCell ref="C23:E23"/>
    <mergeCell ref="K34:L34"/>
    <mergeCell ref="K22:L22"/>
    <mergeCell ref="K26:L26"/>
    <mergeCell ref="K37:L37"/>
    <mergeCell ref="C37:E37"/>
    <mergeCell ref="C41:E41"/>
    <mergeCell ref="K41:L41"/>
    <mergeCell ref="K39:L39"/>
    <mergeCell ref="C40:E40"/>
    <mergeCell ref="K40:L40"/>
    <mergeCell ref="C38:E38"/>
    <mergeCell ref="C34:E34"/>
    <mergeCell ref="K36:L36"/>
    <mergeCell ref="K35:L35"/>
    <mergeCell ref="C35:E35"/>
    <mergeCell ref="C36:E36"/>
    <mergeCell ref="K25:L25"/>
    <mergeCell ref="K47:L47"/>
    <mergeCell ref="K51:L51"/>
    <mergeCell ref="K54:L54"/>
    <mergeCell ref="C52:E52"/>
    <mergeCell ref="C50:E50"/>
    <mergeCell ref="K50:L50"/>
    <mergeCell ref="C39:E39"/>
    <mergeCell ref="K38:L38"/>
    <mergeCell ref="C48:E48"/>
    <mergeCell ref="C42:E42"/>
    <mergeCell ref="K42:L42"/>
    <mergeCell ref="C44:E44"/>
    <mergeCell ref="K44:L44"/>
    <mergeCell ref="C43:E43"/>
    <mergeCell ref="K43:L43"/>
    <mergeCell ref="C49:E49"/>
    <mergeCell ref="K49:L49"/>
    <mergeCell ref="K46:L46"/>
    <mergeCell ref="C47:E47"/>
    <mergeCell ref="C51:E51"/>
    <mergeCell ref="K48:L48"/>
  </mergeCells>
  <phoneticPr fontId="2" type="noConversion"/>
  <conditionalFormatting sqref="C11">
    <cfRule type="cellIs" dxfId="38" priority="125" operator="equal">
      <formula>"Course type CCI (FirstBridge)"</formula>
    </cfRule>
  </conditionalFormatting>
  <conditionalFormatting sqref="C11:C12">
    <cfRule type="cellIs" dxfId="37" priority="123" operator="equal">
      <formula>"Course type CCI (FirstBridge)"</formula>
    </cfRule>
  </conditionalFormatting>
  <conditionalFormatting sqref="C14">
    <cfRule type="cellIs" dxfId="36" priority="121" operator="equal">
      <formula>"Course type CCI: at least one course @ AUP (transfer students)"</formula>
    </cfRule>
  </conditionalFormatting>
  <conditionalFormatting sqref="C13:D13">
    <cfRule type="cellIs" dxfId="35" priority="122" operator="equal">
      <formula>"Course type CCI"</formula>
    </cfRule>
  </conditionalFormatting>
  <conditionalFormatting sqref="C16:D16">
    <cfRule type="cellIs" dxfId="34" priority="120" operator="equal">
      <formula>"Course type CCX or completion of GPS Program"</formula>
    </cfRule>
  </conditionalFormatting>
  <conditionalFormatting sqref="C21:D21">
    <cfRule type="cellIs" dxfId="33" priority="18" operator="equal">
      <formula>"Course type CCD"</formula>
    </cfRule>
  </conditionalFormatting>
  <conditionalFormatting sqref="C23:D23">
    <cfRule type="cellIs" dxfId="32" priority="84" operator="equal">
      <formula>"Course type CCM"</formula>
    </cfRule>
  </conditionalFormatting>
  <conditionalFormatting sqref="C27:D27">
    <cfRule type="cellIs" dxfId="31" priority="46" operator="equal">
      <formula>"Any course coded CCS (must enroll in 4CR lecture AND associated 0CR lab)"</formula>
    </cfRule>
  </conditionalFormatting>
  <conditionalFormatting sqref="F11:H23 F32:H44 F46:H62">
    <cfRule type="containsText" dxfId="30" priority="19" operator="containsText" text="select">
      <formula>NOT(ISERROR(SEARCH("select",F11)))</formula>
    </cfRule>
  </conditionalFormatting>
  <conditionalFormatting sqref="F26:H30">
    <cfRule type="containsText" dxfId="29" priority="48" operator="containsText" text="select">
      <formula>NOT(ISERROR(SEARCH("select",F26)))</formula>
    </cfRule>
  </conditionalFormatting>
  <conditionalFormatting sqref="I74:J74">
    <cfRule type="containsText" dxfId="28" priority="130" operator="containsText" text="su">
      <formula>NOT(ISERROR(SEARCH("su",I74)))</formula>
    </cfRule>
    <cfRule type="containsText" dxfId="27" priority="131" operator="containsText" text="s2">
      <formula>NOT(ISERROR(SEARCH("s2",I74)))</formula>
    </cfRule>
    <cfRule type="containsText" dxfId="26" priority="132" operator="containsText" text="f">
      <formula>NOT(ISERROR(SEARCH("f",I74)))</formula>
    </cfRule>
  </conditionalFormatting>
  <conditionalFormatting sqref="J1:J23 J33:J44 J46:J58">
    <cfRule type="containsText" dxfId="25" priority="21" operator="containsText" text="transferred">
      <formula>NOT(ISERROR(SEARCH("transferred",J1)))</formula>
    </cfRule>
    <cfRule type="containsText" dxfId="24" priority="20" operator="containsText" text="waived">
      <formula>NOT(ISERROR(SEARCH("waived",J1)))</formula>
    </cfRule>
    <cfRule type="containsText" dxfId="23" priority="22" operator="containsText" text="progress">
      <formula>NOT(ISERROR(SEARCH("progress",J1)))</formula>
    </cfRule>
    <cfRule type="containsText" dxfId="22" priority="23" operator="containsText" text="Earned">
      <formula>NOT(ISERROR(SEARCH("Earned",J1)))</formula>
    </cfRule>
    <cfRule type="containsText" dxfId="21" priority="24" operator="containsText" text="Remaining">
      <formula>NOT(ISERROR(SEARCH("Remaining",J1)))</formula>
    </cfRule>
  </conditionalFormatting>
  <conditionalFormatting sqref="J21">
    <cfRule type="iconSet" priority="25">
      <iconSet iconSet="3Flags">
        <cfvo type="percent" val="0"/>
        <cfvo type="percent" val="33"/>
        <cfvo type="percent" val="67"/>
      </iconSet>
    </cfRule>
  </conditionalFormatting>
  <conditionalFormatting sqref="J26:J30">
    <cfRule type="containsText" dxfId="20" priority="52" operator="containsText" text="Remaining">
      <formula>NOT(ISERROR(SEARCH("Remaining",J26)))</formula>
    </cfRule>
    <cfRule type="containsText" dxfId="19" priority="51" operator="containsText" text="Earned">
      <formula>NOT(ISERROR(SEARCH("Earned",J26)))</formula>
    </cfRule>
    <cfRule type="containsText" dxfId="18" priority="50" operator="containsText" text="progress">
      <formula>NOT(ISERROR(SEARCH("progress",J26)))</formula>
    </cfRule>
    <cfRule type="containsText" dxfId="17" priority="49" operator="containsText" text="transferred">
      <formula>NOT(ISERROR(SEARCH("transferred",J26)))</formula>
    </cfRule>
    <cfRule type="containsText" dxfId="16" priority="47" operator="containsText" text="waived">
      <formula>NOT(ISERROR(SEARCH("waived",J26)))</formula>
    </cfRule>
  </conditionalFormatting>
  <conditionalFormatting sqref="J27">
    <cfRule type="iconSet" priority="53">
      <iconSet iconSet="3Flags">
        <cfvo type="percent" val="0"/>
        <cfvo type="percent" val="33"/>
        <cfvo type="percent" val="67"/>
      </iconSet>
    </cfRule>
  </conditionalFormatting>
  <conditionalFormatting sqref="J33">
    <cfRule type="iconSet" priority="13">
      <iconSet iconSet="3Flags">
        <cfvo type="percent" val="0"/>
        <cfvo type="percent" val="33"/>
        <cfvo type="percent" val="67"/>
      </iconSet>
    </cfRule>
  </conditionalFormatting>
  <conditionalFormatting sqref="J60:J62 J74:J1048576">
    <cfRule type="containsText" dxfId="15" priority="115" operator="containsText" text="Remaining">
      <formula>NOT(ISERROR(SEARCH("Remaining",J60)))</formula>
    </cfRule>
    <cfRule type="containsText" dxfId="14" priority="114" operator="containsText" text="Earned">
      <formula>NOT(ISERROR(SEARCH("Earned",J60)))</formula>
    </cfRule>
    <cfRule type="containsText" dxfId="13" priority="94" operator="containsText" text="waived">
      <formula>NOT(ISERROR(SEARCH("waived",J60)))</formula>
    </cfRule>
    <cfRule type="containsText" dxfId="12" priority="112" operator="containsText" text="transferred">
      <formula>NOT(ISERROR(SEARCH("transferred",J60)))</formula>
    </cfRule>
    <cfRule type="containsText" dxfId="11" priority="113" operator="containsText" text="progress">
      <formula>NOT(ISERROR(SEARCH("progress",J60)))</formula>
    </cfRule>
  </conditionalFormatting>
  <conditionalFormatting sqref="J74:J1048576 J26 J60:J62 J1:J20 J28:J30 J22:J23 J32 J34:J44 J46:J58">
    <cfRule type="iconSet" priority="145">
      <iconSet iconSet="3Flags">
        <cfvo type="percent" val="0"/>
        <cfvo type="percent" val="33"/>
        <cfvo type="percent" val="67"/>
      </iconSet>
    </cfRule>
  </conditionalFormatting>
  <conditionalFormatting sqref="J32:M32">
    <cfRule type="containsText" dxfId="10" priority="37" operator="containsText" text="Earned">
      <formula>NOT(ISERROR(SEARCH("Earned",J32)))</formula>
    </cfRule>
    <cfRule type="containsText" dxfId="9" priority="35" operator="containsText" text="transferred">
      <formula>NOT(ISERROR(SEARCH("transferred",J32)))</formula>
    </cfRule>
    <cfRule type="containsText" dxfId="8" priority="34" operator="containsText" text="waived">
      <formula>NOT(ISERROR(SEARCH("waived",J32)))</formula>
    </cfRule>
    <cfRule type="containsText" dxfId="7" priority="36" operator="containsText" text="progress">
      <formula>NOT(ISERROR(SEARCH("progress",J32)))</formula>
    </cfRule>
    <cfRule type="containsText" dxfId="6" priority="38" operator="containsText" text="Remaining">
      <formula>NOT(ISERROR(SEARCH("Remaining",J32)))</formula>
    </cfRule>
  </conditionalFormatting>
  <conditionalFormatting sqref="K3">
    <cfRule type="cellIs" dxfId="5" priority="95" operator="notEqual">
      <formula>16</formula>
    </cfRule>
  </conditionalFormatting>
  <conditionalFormatting sqref="K32:M32">
    <cfRule type="iconSet" priority="93">
      <iconSet iconSet="3Flags">
        <cfvo type="percent" val="0"/>
        <cfvo type="percent" val="33"/>
        <cfvo type="percent" val="67"/>
      </iconSet>
    </cfRule>
  </conditionalFormatting>
  <conditionalFormatting sqref="K33:M33">
    <cfRule type="containsText" dxfId="4" priority="11" operator="containsText" text="Remaining">
      <formula>NOT(ISERROR(SEARCH("Remaining",K33)))</formula>
    </cfRule>
    <cfRule type="containsText" dxfId="3" priority="10" operator="containsText" text="Earned">
      <formula>NOT(ISERROR(SEARCH("Earned",K33)))</formula>
    </cfRule>
    <cfRule type="containsText" dxfId="2" priority="9" operator="containsText" text="progress">
      <formula>NOT(ISERROR(SEARCH("progress",K33)))</formula>
    </cfRule>
    <cfRule type="containsText" dxfId="1" priority="8" operator="containsText" text="transferred">
      <formula>NOT(ISERROR(SEARCH("transferred",K33)))</formula>
    </cfRule>
    <cfRule type="containsText" dxfId="0" priority="7" operator="containsText" text="waived">
      <formula>NOT(ISERROR(SEARCH("waived",K33)))</formula>
    </cfRule>
    <cfRule type="iconSet" priority="12">
      <iconSet iconSet="3Flags">
        <cfvo type="percent" val="0"/>
        <cfvo type="percent" val="33"/>
        <cfvo type="percent" val="67"/>
      </iconSet>
    </cfRule>
  </conditionalFormatting>
  <dataValidations xWindow="291" yWindow="772" count="13">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610F013D-003B-4358-B472-5AD2D8DA86DE}"/>
    <dataValidation allowBlank="1" showInputMessage="1" showErrorMessage="1" promptTitle="Course type CCM" prompt=" " sqref="C23:E23" xr:uid="{586B8A7E-6D97-4771-82B6-8B0CF12544A3}"/>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61"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2:C64" xr:uid="{00000000-0002-0000-0000-000016000000}"/>
    <dataValidation allowBlank="1" showInputMessage="1" showErrorMessage="1" promptTitle="INSERT ROWS ABOVE" prompt="if double majoring or minoring" sqref="C46:D46 K46" xr:uid="{00000000-0002-0000-0000-000008000000}"/>
    <dataValidation type="list" allowBlank="1" showInputMessage="1" showErrorMessage="1" sqref="J11:J14 J16 J18:J19 J29:J31 J23 J27 J21 J34:J45 J47:J59" xr:uid="{8348D9D9-0048-40A4-8160-A83E444B3DBF}">
      <formula1>"Waived,Remaining,In progress,Earned,Transferred,Overlap"</formula1>
    </dataValidation>
    <dataValidation allowBlank="1" showInputMessage="1" showErrorMessage="1" promptTitle="Any course coded CCS " prompt="(must enroll in 4CR lecture AND associated 0CR lab)" sqref="C27:D27" xr:uid="{679347D7-3838-463C-BE36-2086DFF47529}"/>
  </dataValidations>
  <hyperlinks>
    <hyperlink ref="C73"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10">
        <x14:dataValidation type="list" allowBlank="1" showInputMessage="1" showErrorMessage="1" xr:uid="{00000000-0002-0000-0000-00001B000000}">
          <x14:formula1>
            <xm:f>Lists!$R$2:$R$20</xm:f>
          </x14:formula1>
          <xm:sqref>H16 H29:H31 H18:H19 H11:H14 H23 H34:H45 H47:H59</xm:sqref>
        </x14:dataValidation>
        <x14:dataValidation type="list" allowBlank="1" showInputMessage="1" showErrorMessage="1" xr:uid="{3ACD85EB-36ED-4133-8C6D-E282DFC2852A}">
          <x14:formula1>
            <xm:f>Lists!$H$2:$H$39</xm:f>
          </x14:formula1>
          <xm:sqref>F59 G63:G64</xm:sqref>
        </x14:dataValidation>
        <x14:dataValidation type="list" allowBlank="1" showInputMessage="1" showErrorMessage="1" xr:uid="{3E78E1F1-A514-4478-A3A9-199D42FC3C57}">
          <x14:formula1>
            <xm:f>Lists!$N$2:$N$20</xm:f>
          </x14:formula1>
          <xm:sqref>F18:F19 F23 F16 F11:F14 F29:F31 F34:F45 F47:F58</xm:sqref>
        </x14:dataValidation>
        <x14:dataValidation type="list" allowBlank="1" showInputMessage="1" showErrorMessage="1" xr:uid="{751C7017-6226-459F-B711-B6003B162D4E}">
          <x14:formula1>
            <xm:f>Lists!$J$2:$J$39</xm:f>
          </x14:formula1>
          <xm:sqref>G18:G19 G47:G59 G34:G45 G61:G62 G29:G31 G11:G14 G16 G23</xm:sqref>
        </x14:dataValidation>
        <x14:dataValidation type="list" errorStyle="warning" allowBlank="1" showInputMessage="1" promptTitle="Select one option from the list" xr:uid="{70807EEE-7F03-4DFE-90EE-21D4B3B6E8F9}">
          <x14:formula1>
            <xm:f>Lists!$G$11:$G$12</xm:f>
          </x14:formula1>
          <xm:sqref>F25:I25</xm:sqref>
        </x14:dataValidation>
        <x14:dataValidation type="list" allowBlank="1" showInputMessage="1" showErrorMessage="1" xr:uid="{79C9E59A-991E-4BDF-BD6D-D13F3E591B40}">
          <x14:formula1>
            <xm:f>Lists!$A$1:$A$2</xm:f>
          </x14:formula1>
          <xm:sqref>C39:E39</xm:sqref>
        </x14:dataValidation>
        <x14:dataValidation type="list" allowBlank="1" showInputMessage="1" showErrorMessage="1" xr:uid="{2C743FBE-FDB2-47DD-B3BA-035DEBF4B0C9}">
          <x14:formula1>
            <xm:f>Lists!$A$4:$A$14</xm:f>
          </x14:formula1>
          <xm:sqref>C40:E40</xm:sqref>
        </x14:dataValidation>
        <x14:dataValidation type="list" allowBlank="1" showInputMessage="1" showErrorMessage="1" xr:uid="{7A5EEA36-0620-4E27-A4D3-1A4656D424E8}">
          <x14:formula1>
            <xm:f>Lists!$A$16:$A$28</xm:f>
          </x14:formula1>
          <xm:sqref>C41:E41</xm:sqref>
        </x14:dataValidation>
        <x14:dataValidation type="list" errorStyle="warning" allowBlank="1" showInputMessage="1" promptTitle="Select one option from the list" xr:uid="{71653254-F13F-4490-9108-74D8F7611EE3}">
          <x14:formula1>
            <xm:f>Lists!$G$1:$G$9</xm:f>
          </x14:formula1>
          <xm:sqref>F24:I24</xm:sqref>
        </x14:dataValidation>
        <x14:dataValidation type="list" allowBlank="1" showInputMessage="1" showErrorMessage="1" xr:uid="{952AEAC0-2B99-4F36-A529-B576A0145FCE}">
          <x14:formula1>
            <xm:f>Lists!$A$31:$A$36</xm:f>
          </x14:formula1>
          <xm:sqref>C42:E44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C1478-1973-469E-82F5-26126575F606}">
  <dimension ref="A1:A80"/>
  <sheetViews>
    <sheetView topLeftCell="A5" workbookViewId="0">
      <selection activeCell="A21" sqref="A21"/>
    </sheetView>
  </sheetViews>
  <sheetFormatPr defaultColWidth="9.140625" defaultRowHeight="12.75"/>
  <cols>
    <col min="1" max="1" width="169.140625" customWidth="1"/>
  </cols>
  <sheetData>
    <row r="1" spans="1:1" ht="20.25">
      <c r="A1" s="106" t="s">
        <v>70</v>
      </c>
    </row>
    <row r="2" spans="1:1">
      <c r="A2" s="104"/>
    </row>
    <row r="3" spans="1:1">
      <c r="A3" s="102" t="s">
        <v>71</v>
      </c>
    </row>
    <row r="4" spans="1:1">
      <c r="A4" s="102"/>
    </row>
    <row r="5" spans="1:1" ht="15.75">
      <c r="A5" s="113" t="s">
        <v>72</v>
      </c>
    </row>
    <row r="6" spans="1:1" ht="15">
      <c r="A6" s="114" t="s">
        <v>73</v>
      </c>
    </row>
    <row r="7" spans="1:1">
      <c r="A7" s="102" t="s">
        <v>74</v>
      </c>
    </row>
    <row r="8" spans="1:1">
      <c r="A8" s="102" t="s">
        <v>75</v>
      </c>
    </row>
    <row r="9" spans="1:1">
      <c r="A9" s="102" t="s">
        <v>76</v>
      </c>
    </row>
    <row r="10" spans="1:1">
      <c r="A10" s="102"/>
    </row>
    <row r="11" spans="1:1" ht="15">
      <c r="A11" s="114" t="s">
        <v>77</v>
      </c>
    </row>
    <row r="12" spans="1:1">
      <c r="A12" s="102" t="s">
        <v>78</v>
      </c>
    </row>
    <row r="13" spans="1:1">
      <c r="A13" s="102"/>
    </row>
    <row r="14" spans="1:1" ht="15">
      <c r="A14" s="116" t="s">
        <v>79</v>
      </c>
    </row>
    <row r="15" spans="1:1">
      <c r="A15" s="102" t="s">
        <v>80</v>
      </c>
    </row>
    <row r="16" spans="1:1">
      <c r="A16" s="115" t="s">
        <v>81</v>
      </c>
    </row>
    <row r="17" spans="1:1">
      <c r="A17" s="102" t="s">
        <v>82</v>
      </c>
    </row>
    <row r="18" spans="1:1">
      <c r="A18" s="102" t="s">
        <v>76</v>
      </c>
    </row>
    <row r="19" spans="1:1">
      <c r="A19" s="102"/>
    </row>
    <row r="20" spans="1:1" ht="15">
      <c r="A20" s="116" t="s">
        <v>83</v>
      </c>
    </row>
    <row r="21" spans="1:1">
      <c r="A21" s="104" t="s">
        <v>84</v>
      </c>
    </row>
    <row r="22" spans="1:1">
      <c r="A22" s="102" t="s">
        <v>85</v>
      </c>
    </row>
    <row r="23" spans="1:1">
      <c r="A23" s="105"/>
    </row>
    <row r="24" spans="1:1">
      <c r="A24" s="102"/>
    </row>
    <row r="25" spans="1:1">
      <c r="A25" s="103" t="s">
        <v>86</v>
      </c>
    </row>
    <row r="26" spans="1:1">
      <c r="A26" s="102"/>
    </row>
    <row r="27" spans="1:1">
      <c r="A27" s="102"/>
    </row>
    <row r="28" spans="1:1" ht="13.5" thickBot="1">
      <c r="A28" s="107"/>
    </row>
    <row r="29" spans="1:1">
      <c r="A29" s="81"/>
    </row>
    <row r="30" spans="1:1">
      <c r="A30" s="81"/>
    </row>
    <row r="31" spans="1:1" ht="20.25">
      <c r="A31" s="82" t="s">
        <v>87</v>
      </c>
    </row>
    <row r="32" spans="1:1">
      <c r="A32" s="83"/>
    </row>
    <row r="33" spans="1:1">
      <c r="A33" s="84" t="s">
        <v>88</v>
      </c>
    </row>
    <row r="34" spans="1:1">
      <c r="A34" s="85"/>
    </row>
    <row r="35" spans="1:1" ht="204">
      <c r="A35" s="110" t="s">
        <v>89</v>
      </c>
    </row>
    <row r="36" spans="1:1">
      <c r="A36" s="85"/>
    </row>
    <row r="37" spans="1:1">
      <c r="A37" s="110" t="s">
        <v>90</v>
      </c>
    </row>
    <row r="38" spans="1:1">
      <c r="A38" s="85"/>
    </row>
    <row r="39" spans="1:1">
      <c r="A39" s="86" t="s">
        <v>91</v>
      </c>
    </row>
    <row r="40" spans="1:1">
      <c r="A40" s="86"/>
    </row>
    <row r="41" spans="1:1">
      <c r="A41" s="110" t="s">
        <v>92</v>
      </c>
    </row>
    <row r="42" spans="1:1">
      <c r="A42" s="87"/>
    </row>
    <row r="43" spans="1:1">
      <c r="A43" s="88"/>
    </row>
    <row r="44" spans="1:1">
      <c r="A44" s="89"/>
    </row>
    <row r="45" spans="1:1">
      <c r="A45" s="90" t="s">
        <v>93</v>
      </c>
    </row>
    <row r="46" spans="1:1">
      <c r="A46" s="91"/>
    </row>
    <row r="47" spans="1:1">
      <c r="A47" s="92" t="s">
        <v>94</v>
      </c>
    </row>
    <row r="48" spans="1:1">
      <c r="A48" s="91"/>
    </row>
    <row r="49" spans="1:1" ht="89.25">
      <c r="A49" s="93" t="s">
        <v>95</v>
      </c>
    </row>
    <row r="50" spans="1:1">
      <c r="A50" s="88"/>
    </row>
    <row r="51" spans="1:1">
      <c r="A51" s="89"/>
    </row>
    <row r="52" spans="1:1">
      <c r="A52" s="94" t="s">
        <v>96</v>
      </c>
    </row>
    <row r="53" spans="1:1">
      <c r="A53" s="95"/>
    </row>
    <row r="54" spans="1:1" ht="25.5">
      <c r="A54" s="96" t="s">
        <v>97</v>
      </c>
    </row>
    <row r="55" spans="1:1">
      <c r="A55" s="95"/>
    </row>
    <row r="56" spans="1:1" ht="38.25">
      <c r="A56" s="96" t="s">
        <v>98</v>
      </c>
    </row>
    <row r="57" spans="1:1">
      <c r="A57" s="96"/>
    </row>
    <row r="58" spans="1:1" ht="26.25" customHeight="1">
      <c r="A58" s="111" t="s">
        <v>99</v>
      </c>
    </row>
    <row r="59" spans="1:1">
      <c r="A59" s="95"/>
    </row>
    <row r="60" spans="1:1" ht="25.5">
      <c r="A60" s="96" t="s">
        <v>100</v>
      </c>
    </row>
    <row r="61" spans="1:1" ht="15" customHeight="1">
      <c r="A61" s="95"/>
    </row>
    <row r="62" spans="1:1" ht="89.25" customHeight="1">
      <c r="A62" s="96" t="s">
        <v>101</v>
      </c>
    </row>
    <row r="63" spans="1:1">
      <c r="A63" s="95"/>
    </row>
    <row r="64" spans="1:1" ht="51.75" customHeight="1">
      <c r="A64" s="112" t="s">
        <v>102</v>
      </c>
    </row>
    <row r="67" spans="1:1">
      <c r="A67" s="97" t="s">
        <v>103</v>
      </c>
    </row>
    <row r="68" spans="1:1">
      <c r="A68" s="98" t="s">
        <v>104</v>
      </c>
    </row>
    <row r="69" spans="1:1" ht="25.5">
      <c r="A69" s="99" t="s">
        <v>105</v>
      </c>
    </row>
    <row r="70" spans="1:1">
      <c r="A70" s="98" t="s">
        <v>106</v>
      </c>
    </row>
    <row r="71" spans="1:1">
      <c r="A71" s="100" t="s">
        <v>107</v>
      </c>
    </row>
    <row r="72" spans="1:1">
      <c r="A72" s="98" t="s">
        <v>108</v>
      </c>
    </row>
    <row r="73" spans="1:1">
      <c r="A73" s="101" t="s">
        <v>109</v>
      </c>
    </row>
    <row r="74" spans="1:1">
      <c r="A74" s="98" t="s">
        <v>110</v>
      </c>
    </row>
    <row r="75" spans="1:1" ht="25.5">
      <c r="A75" s="100" t="s">
        <v>111</v>
      </c>
    </row>
    <row r="76" spans="1:1">
      <c r="A76" s="98" t="s">
        <v>112</v>
      </c>
    </row>
    <row r="77" spans="1:1" ht="25.5">
      <c r="A77" s="100" t="s">
        <v>113</v>
      </c>
    </row>
    <row r="78" spans="1:1">
      <c r="A78" s="98" t="s">
        <v>114</v>
      </c>
    </row>
    <row r="79" spans="1:1" ht="25.5">
      <c r="A79" s="100" t="s">
        <v>115</v>
      </c>
    </row>
    <row r="80" spans="1:1">
      <c r="A80" s="101" t="s">
        <v>116</v>
      </c>
    </row>
  </sheetData>
  <protectedRanges>
    <protectedRange sqref="A21:XFD21 A25:XFD25" name="Range1"/>
  </protectedRanges>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43"/>
  <sheetViews>
    <sheetView workbookViewId="0">
      <selection activeCell="A19" sqref="A19"/>
    </sheetView>
  </sheetViews>
  <sheetFormatPr defaultColWidth="9.140625" defaultRowHeight="12.7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ht="14.25">
      <c r="A1" s="79" t="s">
        <v>117</v>
      </c>
      <c r="C1" s="1"/>
      <c r="G1" s="80" t="s">
        <v>42</v>
      </c>
      <c r="H1" s="158" t="s">
        <v>118</v>
      </c>
      <c r="I1" s="158"/>
      <c r="J1" s="158"/>
      <c r="K1" s="71"/>
      <c r="L1" s="158" t="s">
        <v>119</v>
      </c>
      <c r="M1" s="158"/>
      <c r="N1" s="158"/>
      <c r="O1" s="3"/>
      <c r="P1" s="2" t="s">
        <v>120</v>
      </c>
      <c r="R1" s="2" t="s">
        <v>121</v>
      </c>
      <c r="T1" s="2" t="s">
        <v>122</v>
      </c>
      <c r="U1" s="2" t="s">
        <v>123</v>
      </c>
      <c r="V1" s="3"/>
      <c r="W1" s="2" t="s">
        <v>124</v>
      </c>
      <c r="X1" s="2" t="s">
        <v>125</v>
      </c>
      <c r="Y1" s="3"/>
      <c r="Z1" s="2" t="s">
        <v>126</v>
      </c>
      <c r="AA1" s="2" t="s">
        <v>127</v>
      </c>
    </row>
    <row r="2" spans="1:27" ht="14.25">
      <c r="A2" s="79" t="s">
        <v>128</v>
      </c>
      <c r="C2" s="1"/>
      <c r="G2" t="s">
        <v>129</v>
      </c>
      <c r="H2" s="70" t="s">
        <v>130</v>
      </c>
      <c r="I2" s="78">
        <f>'Degree Planning Worksheet'!G1-7</f>
        <v>2019</v>
      </c>
      <c r="J2" s="68" t="str">
        <f>_xlfn.CONCAT($I$2+INT((ROW()-3)/3), " Fall")</f>
        <v>2018 Fall</v>
      </c>
      <c r="K2" s="69"/>
      <c r="L2" s="72" t="s">
        <v>130</v>
      </c>
      <c r="M2" s="78">
        <f>'Degree Planning Worksheet'!G1</f>
        <v>2026</v>
      </c>
      <c r="N2" s="68" t="str">
        <f>_xlfn.CONCAT($M$2+1+INT((ROW()-3)/3), " Fall")</f>
        <v>2026 Fall</v>
      </c>
      <c r="P2" s="1" t="s">
        <v>131</v>
      </c>
      <c r="R2" t="s">
        <v>132</v>
      </c>
      <c r="T2" s="68" t="str">
        <f t="shared" ref="T2:T8" si="0">_xlfn.CONCAT($M$2+1+(ROW()-3), " Fall")</f>
        <v>2026 Fall</v>
      </c>
      <c r="U2" s="68" t="str">
        <f t="shared" ref="U2:U8" si="1">_xlfn.CONCAT($M$2+1+(ROW()-3)+1, " Sp.")</f>
        <v>2027 Sp.</v>
      </c>
      <c r="V2" s="69"/>
      <c r="W2" s="68" t="str">
        <f>_xlfn.CONCAT($M$2+1+2*(ROW()-3)+1, " Fall.")</f>
        <v>2026 Fall.</v>
      </c>
      <c r="X2" s="68" t="str">
        <f>_xlfn.CONCAT($M$2+1+2*(ROW()-3)+3, " Sp.")</f>
        <v>2028 Sp.</v>
      </c>
      <c r="Y2" s="69"/>
      <c r="Z2" s="68" t="str">
        <f>_xlfn.CONCAT($M$2+1+2*(ROW()-3)+2, " Fall.")</f>
        <v>2027 Fall.</v>
      </c>
      <c r="AA2" s="68" t="str">
        <f>_xlfn.CONCAT($M$2+1+2*(ROW()-3)+2, " Sp.")</f>
        <v>2027 Sp.</v>
      </c>
    </row>
    <row r="3" spans="1:27">
      <c r="C3" s="1"/>
      <c r="G3" s="1" t="s">
        <v>133</v>
      </c>
      <c r="H3" s="1"/>
      <c r="I3" s="1"/>
      <c r="J3" s="68" t="str">
        <f>_xlfn.CONCAT($I$2+INT((ROW()-3)/3), " Sp.")</f>
        <v>2019 Sp.</v>
      </c>
      <c r="K3" s="69"/>
      <c r="L3" s="69"/>
      <c r="M3" s="1"/>
      <c r="N3" s="68" t="str">
        <f>_xlfn.CONCAT($M$2+1+INT((ROW()-3)/3), " Sp.")</f>
        <v>2027 Sp.</v>
      </c>
      <c r="P3" s="1" t="s">
        <v>134</v>
      </c>
      <c r="R3" t="s">
        <v>135</v>
      </c>
      <c r="T3" s="68" t="str">
        <f t="shared" si="0"/>
        <v>2027 Fall</v>
      </c>
      <c r="U3" s="68" t="str">
        <f t="shared" si="1"/>
        <v>2028 Sp.</v>
      </c>
      <c r="V3" s="69"/>
      <c r="W3" s="68" t="str">
        <f>_xlfn.CONCAT($M$2+1+2*(ROW()-3)+1, " Fall.")</f>
        <v>2028 Fall.</v>
      </c>
      <c r="X3" s="68" t="str">
        <f>_xlfn.CONCAT($M$2+1+2*(ROW()-3)+3, " Sp.")</f>
        <v>2030 Sp.</v>
      </c>
      <c r="Y3" s="69"/>
      <c r="Z3" s="68" t="str">
        <f>_xlfn.CONCAT($M$2+1+2*(ROW()-3)+2, " Fall.")</f>
        <v>2029 Fall.</v>
      </c>
      <c r="AA3" s="68" t="str">
        <f>_xlfn.CONCAT($M$2+1+2*(ROW()-3)+2, " Sp.")</f>
        <v>2029 Sp.</v>
      </c>
    </row>
    <row r="4" spans="1:27">
      <c r="A4" s="1" t="s">
        <v>58</v>
      </c>
      <c r="C4" s="1"/>
      <c r="G4" s="1" t="s">
        <v>136</v>
      </c>
      <c r="H4" s="1"/>
      <c r="I4" s="1"/>
      <c r="J4" s="68" t="str">
        <f>_xlfn.CONCAT($I$2+INT((ROW()-3)/3), " Su.")</f>
        <v>2019 Su.</v>
      </c>
      <c r="K4" s="69"/>
      <c r="L4" s="69"/>
      <c r="M4" s="1"/>
      <c r="N4" s="68" t="str">
        <f>_xlfn.CONCAT($M$2+1+INT((ROW()-3)/3), " Su.")</f>
        <v>2027 Su.</v>
      </c>
      <c r="P4" s="1" t="s">
        <v>137</v>
      </c>
      <c r="R4" t="s">
        <v>138</v>
      </c>
      <c r="T4" s="68" t="str">
        <f t="shared" si="0"/>
        <v>2028 Fall</v>
      </c>
      <c r="U4" s="68" t="str">
        <f t="shared" si="1"/>
        <v>2029 Sp.</v>
      </c>
      <c r="V4" s="69"/>
      <c r="W4" s="68" t="str">
        <f>_xlfn.CONCAT($M$2+1+2*(ROW()-3)+1, " Fall.")</f>
        <v>2030 Fall.</v>
      </c>
      <c r="X4" s="68" t="str">
        <f>_xlfn.CONCAT($M$2+1+2*(ROW()-3)+3, " Sp.")</f>
        <v>2032 Sp.</v>
      </c>
      <c r="Y4" s="69"/>
      <c r="Z4" s="68" t="str">
        <f>_xlfn.CONCAT($M$2+1+2*(ROW()-3)+2, " Fall.")</f>
        <v>2031 Fall.</v>
      </c>
      <c r="AA4" s="68" t="str">
        <f>_xlfn.CONCAT($M$2+1+2*(ROW()-3)+2, " Sp.")</f>
        <v>2031 Sp.</v>
      </c>
    </row>
    <row r="5" spans="1:27" ht="14.25">
      <c r="A5" s="79" t="s">
        <v>139</v>
      </c>
      <c r="C5" s="1"/>
      <c r="G5" s="1" t="s">
        <v>140</v>
      </c>
      <c r="H5" s="1"/>
      <c r="I5" s="1"/>
      <c r="J5" s="68" t="str">
        <f>_xlfn.CONCAT($I$2+INT((ROW()-3)/3), " Fall")</f>
        <v>2019 Fall</v>
      </c>
      <c r="K5" s="69"/>
      <c r="L5" s="69"/>
      <c r="M5" s="1"/>
      <c r="N5" s="68" t="str">
        <f>_xlfn.CONCAT($M$2+1+INT((ROW()-3)/3), " Fall")</f>
        <v>2027 Fall</v>
      </c>
      <c r="P5" s="1" t="s">
        <v>141</v>
      </c>
      <c r="R5" t="s">
        <v>142</v>
      </c>
      <c r="T5" s="68" t="str">
        <f t="shared" si="0"/>
        <v>2029 Fall</v>
      </c>
      <c r="U5" s="68" t="str">
        <f t="shared" si="1"/>
        <v>2030 Sp.</v>
      </c>
      <c r="V5" s="69"/>
      <c r="W5" s="68" t="str">
        <f>_xlfn.CONCAT($M$2+1+2*(ROW()-3)+1, " Fall.")</f>
        <v>2032 Fall.</v>
      </c>
      <c r="X5" s="68" t="str">
        <f>_xlfn.CONCAT($M$2+1+2*(ROW()-3)+3, " Sp.")</f>
        <v>2034 Sp.</v>
      </c>
      <c r="Y5" s="69"/>
      <c r="Z5" s="68" t="str">
        <f>_xlfn.CONCAT($M$2+1+2*(ROW()-3)+2, " Fall.")</f>
        <v>2033 Fall.</v>
      </c>
      <c r="AA5" s="68" t="str">
        <f>_xlfn.CONCAT($M$2+1+2*(ROW()-3)+2, " Sp.")</f>
        <v>2033 Sp.</v>
      </c>
    </row>
    <row r="6" spans="1:27" ht="14.25">
      <c r="A6" s="79" t="s">
        <v>143</v>
      </c>
      <c r="G6" t="s">
        <v>144</v>
      </c>
      <c r="H6" s="1"/>
      <c r="I6" s="1"/>
      <c r="J6" s="68" t="str">
        <f>_xlfn.CONCAT($I$2+INT((ROW()-3)/3), " Sp.")</f>
        <v>2020 Sp.</v>
      </c>
      <c r="K6" s="69"/>
      <c r="L6" s="69"/>
      <c r="M6" s="1"/>
      <c r="N6" s="68" t="str">
        <f>_xlfn.CONCAT($M$2+1+INT((ROW()-3)/3), " Sp.")</f>
        <v>2028 Sp.</v>
      </c>
      <c r="P6" s="1"/>
      <c r="R6" t="s">
        <v>145</v>
      </c>
      <c r="T6" s="68" t="str">
        <f t="shared" si="0"/>
        <v>2030 Fall</v>
      </c>
      <c r="U6" s="68" t="str">
        <f t="shared" si="1"/>
        <v>2031 Sp.</v>
      </c>
      <c r="V6" s="69"/>
      <c r="W6" s="69"/>
      <c r="X6" s="69"/>
      <c r="Y6" s="69"/>
      <c r="Z6" s="69"/>
    </row>
    <row r="7" spans="1:27" ht="14.25">
      <c r="A7" s="79" t="s">
        <v>146</v>
      </c>
      <c r="G7" t="s">
        <v>147</v>
      </c>
      <c r="H7" s="1"/>
      <c r="I7" s="1"/>
      <c r="J7" s="68" t="str">
        <f>_xlfn.CONCAT($I$2+INT((ROW()-3)/3), " Su.")</f>
        <v>2020 Su.</v>
      </c>
      <c r="K7" s="69"/>
      <c r="L7" s="69"/>
      <c r="M7" s="1"/>
      <c r="N7" s="68" t="str">
        <f>_xlfn.CONCAT($M$2+1+INT((ROW()-3)/3), " Su.")</f>
        <v>2028 Su.</v>
      </c>
      <c r="R7" t="s">
        <v>148</v>
      </c>
      <c r="T7" s="68" t="str">
        <f t="shared" si="0"/>
        <v>2031 Fall</v>
      </c>
      <c r="U7" s="68" t="str">
        <f t="shared" si="1"/>
        <v>2032 Sp.</v>
      </c>
      <c r="V7" s="69"/>
      <c r="W7" s="69"/>
      <c r="X7" s="69"/>
      <c r="Y7" s="69"/>
      <c r="Z7" s="69"/>
    </row>
    <row r="8" spans="1:27" ht="14.25">
      <c r="A8" s="79" t="s">
        <v>149</v>
      </c>
      <c r="G8" t="s">
        <v>150</v>
      </c>
      <c r="H8" s="1"/>
      <c r="I8" s="1"/>
      <c r="J8" s="68" t="str">
        <f>_xlfn.CONCAT($I$2+INT((ROW()-3)/3), " Fall")</f>
        <v>2020 Fall</v>
      </c>
      <c r="K8" s="69"/>
      <c r="L8" s="69"/>
      <c r="M8" s="1"/>
      <c r="N8" s="68" t="str">
        <f>_xlfn.CONCAT($M$2+1+INT((ROW()-3)/3), " Fall")</f>
        <v>2028 Fall</v>
      </c>
      <c r="R8" t="s">
        <v>151</v>
      </c>
      <c r="T8" s="68" t="str">
        <f t="shared" si="0"/>
        <v>2032 Fall</v>
      </c>
      <c r="U8" s="68" t="str">
        <f t="shared" si="1"/>
        <v>2033 Sp.</v>
      </c>
      <c r="V8" s="69"/>
      <c r="W8" s="69"/>
      <c r="X8" s="69"/>
      <c r="Y8" s="69"/>
      <c r="Z8" s="69"/>
    </row>
    <row r="9" spans="1:27" ht="14.25">
      <c r="A9" s="79" t="s">
        <v>152</v>
      </c>
      <c r="G9" t="s">
        <v>153</v>
      </c>
      <c r="H9" s="1"/>
      <c r="I9" s="1"/>
      <c r="J9" s="68" t="str">
        <f>_xlfn.CONCAT($I$2+INT((ROW()-3)/3), " Sp.")</f>
        <v>2021 Sp.</v>
      </c>
      <c r="K9" s="69"/>
      <c r="L9" s="69"/>
      <c r="M9" s="1"/>
      <c r="N9" s="68" t="str">
        <f>_xlfn.CONCAT($M$2+1+INT((ROW()-3)/3), " Sp.")</f>
        <v>2029 Sp.</v>
      </c>
      <c r="R9" t="s">
        <v>154</v>
      </c>
      <c r="T9" s="69"/>
    </row>
    <row r="10" spans="1:27" ht="14.25">
      <c r="A10" s="79" t="s">
        <v>155</v>
      </c>
      <c r="H10" s="1"/>
      <c r="I10" s="1"/>
      <c r="J10" s="68" t="str">
        <f>_xlfn.CONCAT($I$2+INT((ROW()-3)/3), " Su.")</f>
        <v>2021 Su.</v>
      </c>
      <c r="K10" s="69"/>
      <c r="L10" s="69"/>
      <c r="M10" s="1"/>
      <c r="N10" s="68" t="str">
        <f>_xlfn.CONCAT($M$2+1+INT((ROW()-3)/3), " Su.")</f>
        <v>2029 Su.</v>
      </c>
      <c r="R10" t="s">
        <v>156</v>
      </c>
      <c r="T10" s="69"/>
    </row>
    <row r="11" spans="1:27" ht="14.25">
      <c r="A11" s="79" t="s">
        <v>157</v>
      </c>
      <c r="G11" t="s">
        <v>158</v>
      </c>
      <c r="H11" s="1"/>
      <c r="I11" s="1"/>
      <c r="J11" s="68" t="str">
        <f>_xlfn.CONCAT($I$2+INT((ROW()-3)/3), " Fall")</f>
        <v>2021 Fall</v>
      </c>
      <c r="K11" s="69"/>
      <c r="L11" s="69"/>
      <c r="M11" s="1"/>
      <c r="N11" s="68" t="str">
        <f>_xlfn.CONCAT($M$2+1+INT((ROW()-3)/3), " Fall")</f>
        <v>2029 Fall</v>
      </c>
      <c r="R11" t="s">
        <v>159</v>
      </c>
      <c r="T11" s="69"/>
    </row>
    <row r="12" spans="1:27" ht="14.25">
      <c r="A12" s="79" t="s">
        <v>160</v>
      </c>
      <c r="G12" t="s">
        <v>161</v>
      </c>
      <c r="H12" s="1"/>
      <c r="I12" s="1"/>
      <c r="J12" s="68" t="str">
        <f>_xlfn.CONCAT($I$2+INT((ROW()-3)/3), " Sp.")</f>
        <v>2022 Sp.</v>
      </c>
      <c r="K12" s="69"/>
      <c r="L12" s="69"/>
      <c r="M12" s="1"/>
      <c r="N12" s="68" t="str">
        <f>_xlfn.CONCAT($M$2+1+INT((ROW()-3)/3), " Sp.")</f>
        <v>2030 Sp.</v>
      </c>
      <c r="R12" t="s">
        <v>162</v>
      </c>
    </row>
    <row r="13" spans="1:27" ht="14.25">
      <c r="A13" s="79" t="s">
        <v>163</v>
      </c>
      <c r="H13" s="1"/>
      <c r="I13" s="1"/>
      <c r="J13" s="68" t="str">
        <f>_xlfn.CONCAT($I$2+INT((ROW()-3)/3), " Su.")</f>
        <v>2022 Su.</v>
      </c>
      <c r="K13" s="69"/>
      <c r="L13" s="69"/>
      <c r="M13" s="1"/>
      <c r="N13" s="68" t="str">
        <f>_xlfn.CONCAT($M$2+1+INT((ROW()-3)/3), " Su.")</f>
        <v>2030 Su.</v>
      </c>
      <c r="R13" t="s">
        <v>164</v>
      </c>
    </row>
    <row r="14" spans="1:27" ht="14.25">
      <c r="A14" s="79" t="s">
        <v>165</v>
      </c>
      <c r="H14" s="1"/>
      <c r="I14" s="1"/>
      <c r="J14" s="68" t="str">
        <f>_xlfn.CONCAT($I$2+INT((ROW()-3)/3), " Fall")</f>
        <v>2022 Fall</v>
      </c>
      <c r="K14" s="69"/>
      <c r="L14" s="69"/>
      <c r="M14" s="1"/>
      <c r="N14" s="68" t="str">
        <f>_xlfn.CONCAT($M$2+1+INT((ROW()-3)/3), " Fall")</f>
        <v>2030 Fall</v>
      </c>
      <c r="R14" t="s">
        <v>166</v>
      </c>
    </row>
    <row r="15" spans="1:27">
      <c r="H15" s="1"/>
      <c r="I15" s="1"/>
      <c r="J15" s="68" t="str">
        <f>_xlfn.CONCAT($I$2+INT((ROW()-3)/3), " Sp.")</f>
        <v>2023 Sp.</v>
      </c>
      <c r="K15" s="69"/>
      <c r="L15" s="69"/>
      <c r="M15" s="1"/>
      <c r="N15" s="68" t="str">
        <f>_xlfn.CONCAT($M$2+1+INT((ROW()-3)/3), " Sp.")</f>
        <v>2031 Sp.</v>
      </c>
      <c r="R15" t="s">
        <v>167</v>
      </c>
    </row>
    <row r="16" spans="1:27" ht="14.25">
      <c r="A16" s="79" t="s">
        <v>59</v>
      </c>
      <c r="H16" s="1"/>
      <c r="I16" s="1"/>
      <c r="J16" s="68" t="str">
        <f>_xlfn.CONCAT($I$2+INT((ROW()-3)/3), " Su.")</f>
        <v>2023 Su.</v>
      </c>
      <c r="K16" s="69"/>
      <c r="L16" s="69"/>
      <c r="M16" s="1"/>
      <c r="N16" s="68" t="str">
        <f>_xlfn.CONCAT($M$2+1+INT((ROW()-3)/3), " Su.")</f>
        <v>2031 Su.</v>
      </c>
      <c r="R16" t="s">
        <v>168</v>
      </c>
    </row>
    <row r="17" spans="1:18" ht="14.25">
      <c r="A17" s="79" t="s">
        <v>169</v>
      </c>
      <c r="H17" s="1"/>
      <c r="I17" s="1"/>
      <c r="J17" s="68" t="str">
        <f>_xlfn.CONCAT($I$2+INT((ROW()-3)/3), " Fall")</f>
        <v>2023 Fall</v>
      </c>
      <c r="K17" s="69"/>
      <c r="L17" s="69"/>
      <c r="M17" s="1"/>
      <c r="N17" s="68" t="str">
        <f>_xlfn.CONCAT($M$2+1+INT((ROW()-3)/3), " Fall")</f>
        <v>2031 Fall</v>
      </c>
      <c r="R17" t="s">
        <v>170</v>
      </c>
    </row>
    <row r="18" spans="1:18" ht="14.25">
      <c r="A18" s="79" t="s">
        <v>171</v>
      </c>
      <c r="H18" s="1"/>
      <c r="I18" s="1"/>
      <c r="J18" s="68" t="str">
        <f>_xlfn.CONCAT($I$2+INT((ROW()-3)/3), " Sp.")</f>
        <v>2024 Sp.</v>
      </c>
      <c r="K18" s="69"/>
      <c r="L18" s="69"/>
      <c r="M18" s="1"/>
      <c r="N18" s="68" t="str">
        <f>_xlfn.CONCAT($M$2+1+INT((ROW()-3)/3), " Sp.")</f>
        <v>2032 Sp.</v>
      </c>
      <c r="R18" t="s">
        <v>172</v>
      </c>
    </row>
    <row r="19" spans="1:18" ht="14.25">
      <c r="A19" s="79" t="s">
        <v>173</v>
      </c>
      <c r="H19" s="1"/>
      <c r="I19" s="1"/>
      <c r="J19" s="68" t="str">
        <f>_xlfn.CONCAT($I$2+INT((ROW()-3)/3), " Su.")</f>
        <v>2024 Su.</v>
      </c>
      <c r="K19" s="69"/>
      <c r="L19" s="69"/>
      <c r="M19" s="1"/>
      <c r="N19" s="68" t="str">
        <f>_xlfn.CONCAT($M$2+1+INT((ROW()-3)/3), " Su.")</f>
        <v>2032 Su.</v>
      </c>
      <c r="R19" t="s">
        <v>174</v>
      </c>
    </row>
    <row r="20" spans="1:18" ht="14.25">
      <c r="A20" s="79" t="s">
        <v>175</v>
      </c>
      <c r="H20" s="1"/>
      <c r="I20" s="1"/>
      <c r="J20" s="68" t="str">
        <f>_xlfn.CONCAT($I$2+INT((ROW()-3)/3), " Fall")</f>
        <v>2024 Fall</v>
      </c>
      <c r="K20" s="69"/>
      <c r="L20" s="69"/>
      <c r="M20" s="1"/>
      <c r="N20" s="68" t="s">
        <v>176</v>
      </c>
      <c r="R20" t="s">
        <v>177</v>
      </c>
    </row>
    <row r="21" spans="1:18" ht="14.25">
      <c r="A21" s="79" t="s">
        <v>178</v>
      </c>
      <c r="H21" s="1"/>
      <c r="I21" s="1"/>
      <c r="J21" s="68" t="str">
        <f>_xlfn.CONCAT($I$2+INT((ROW()-3)/3), " Sp.")</f>
        <v>2025 Sp.</v>
      </c>
      <c r="K21" s="69"/>
      <c r="L21" s="69"/>
    </row>
    <row r="22" spans="1:18" ht="14.25">
      <c r="A22" s="79" t="s">
        <v>179</v>
      </c>
      <c r="H22" s="1"/>
      <c r="I22" s="1"/>
      <c r="J22" s="68"/>
      <c r="K22" s="69"/>
      <c r="L22" s="69"/>
    </row>
    <row r="23" spans="1:18" ht="14.25">
      <c r="A23" s="79" t="s">
        <v>180</v>
      </c>
      <c r="H23" s="1"/>
      <c r="I23" s="1"/>
      <c r="J23" s="68" t="str">
        <f>_xlfn.CONCAT($I$2+INT((ROW()-3)/3), " Su.")</f>
        <v>2025 Su.</v>
      </c>
      <c r="K23" s="69"/>
      <c r="L23" s="69"/>
    </row>
    <row r="24" spans="1:18" ht="14.25">
      <c r="A24" s="79" t="s">
        <v>181</v>
      </c>
      <c r="H24" s="1"/>
      <c r="I24" s="1"/>
      <c r="J24" s="68" t="str">
        <f>_xlfn.CONCAT($I$2+INT((ROW()-3)/3), " Fall")</f>
        <v>2026 Fall</v>
      </c>
      <c r="K24" s="69"/>
      <c r="L24" s="69"/>
    </row>
    <row r="25" spans="1:18" ht="14.25">
      <c r="A25" s="79" t="s">
        <v>157</v>
      </c>
      <c r="H25" s="1"/>
      <c r="I25" s="1"/>
      <c r="J25" s="68" t="str">
        <f>_xlfn.CONCAT($I$2+INT((ROW()-3)/3), " Sp.")</f>
        <v>2026 Sp.</v>
      </c>
      <c r="K25" s="69"/>
      <c r="L25" s="69"/>
    </row>
    <row r="26" spans="1:18" ht="14.25">
      <c r="A26" s="79" t="s">
        <v>160</v>
      </c>
      <c r="H26" s="1"/>
      <c r="I26" s="1"/>
      <c r="J26" s="68" t="str">
        <f>_xlfn.CONCAT($I$2+INT((ROW()-3)/3), " Su.")</f>
        <v>2026 Su.</v>
      </c>
      <c r="K26" s="69"/>
      <c r="L26" s="69"/>
    </row>
    <row r="27" spans="1:18" ht="14.25">
      <c r="A27" s="79" t="s">
        <v>163</v>
      </c>
      <c r="H27" s="1"/>
      <c r="I27" s="1"/>
      <c r="J27" s="68" t="str">
        <f>_xlfn.CONCAT($I$2+INT((ROW()-3)/3), " Fall")</f>
        <v>2027 Fall</v>
      </c>
      <c r="K27" s="69"/>
      <c r="L27" s="69"/>
    </row>
    <row r="28" spans="1:18" ht="14.25">
      <c r="A28" s="79" t="s">
        <v>165</v>
      </c>
      <c r="H28" s="1"/>
      <c r="I28" s="1"/>
      <c r="J28" s="68" t="str">
        <f>_xlfn.CONCAT($I$2+INT((ROW()-3)/3), " Sp.")</f>
        <v>2027 Sp.</v>
      </c>
      <c r="K28" s="69"/>
      <c r="L28" s="69"/>
    </row>
    <row r="29" spans="1:18">
      <c r="H29" s="1"/>
      <c r="I29" s="1"/>
      <c r="J29" s="68" t="str">
        <f>_xlfn.CONCAT($I$2+INT((ROW()-3)/3), " Su.")</f>
        <v>2027 Su.</v>
      </c>
      <c r="K29" s="69"/>
      <c r="L29" s="69"/>
      <c r="M29" s="1"/>
      <c r="N29" s="1"/>
    </row>
    <row r="30" spans="1:18">
      <c r="H30" s="1"/>
      <c r="I30" s="1"/>
      <c r="J30" s="68" t="str">
        <f>_xlfn.CONCAT($I$2+INT((ROW()-3)/3), " Fall")</f>
        <v>2028 Fall</v>
      </c>
      <c r="K30" s="69"/>
      <c r="L30" s="69"/>
      <c r="M30" s="1"/>
      <c r="N30" s="1"/>
    </row>
    <row r="31" spans="1:18">
      <c r="A31" s="1" t="s">
        <v>182</v>
      </c>
      <c r="H31" s="1"/>
      <c r="I31" s="1"/>
      <c r="J31" s="68" t="str">
        <f>_xlfn.CONCAT($I$2+INT((ROW()-3)/3), " Sp.")</f>
        <v>2028 Sp.</v>
      </c>
      <c r="K31" s="69"/>
      <c r="L31" s="69"/>
      <c r="M31" s="1"/>
      <c r="N31" s="1"/>
    </row>
    <row r="32" spans="1:18">
      <c r="A32" t="s">
        <v>183</v>
      </c>
      <c r="H32" s="1"/>
      <c r="I32" s="1"/>
      <c r="J32" s="68" t="str">
        <f>_xlfn.CONCAT($I$2+INT((ROW()-3)/3), " Su.")</f>
        <v>2028 Su.</v>
      </c>
      <c r="K32" s="69"/>
      <c r="L32" s="69"/>
      <c r="M32" s="1"/>
      <c r="N32" s="1"/>
    </row>
    <row r="33" spans="1:18">
      <c r="A33" t="s">
        <v>184</v>
      </c>
      <c r="H33" s="1"/>
      <c r="I33" s="1"/>
      <c r="J33" s="68" t="str">
        <f>_xlfn.CONCAT($I$2+INT((ROW()-3)/3), " Fall")</f>
        <v>2029 Fall</v>
      </c>
      <c r="K33" s="69"/>
      <c r="L33" s="69"/>
      <c r="M33" s="1"/>
      <c r="N33" s="1"/>
    </row>
    <row r="34" spans="1:18">
      <c r="A34" s="1" t="s">
        <v>185</v>
      </c>
      <c r="H34" s="1"/>
      <c r="I34" s="1"/>
      <c r="J34" s="68" t="str">
        <f>_xlfn.CONCAT($I$2+INT((ROW()-3)/3), " Sp.")</f>
        <v>2029 Sp.</v>
      </c>
      <c r="K34" s="69"/>
      <c r="L34" s="69"/>
      <c r="M34" s="1"/>
      <c r="N34" s="1"/>
    </row>
    <row r="35" spans="1:18">
      <c r="A35" s="1" t="s">
        <v>186</v>
      </c>
      <c r="H35" s="1"/>
      <c r="I35" s="1"/>
      <c r="J35" s="68" t="str">
        <f>_xlfn.CONCAT($I$2+INT((ROW()-3)/3), " Su.")</f>
        <v>2029 Su.</v>
      </c>
      <c r="K35" s="69"/>
      <c r="L35" s="69"/>
      <c r="M35" s="1"/>
      <c r="N35" s="1"/>
    </row>
    <row r="36" spans="1:18">
      <c r="A36" s="1" t="s">
        <v>187</v>
      </c>
      <c r="H36" s="1"/>
      <c r="I36" s="1"/>
      <c r="J36" s="68" t="str">
        <f>_xlfn.CONCAT($I$2+INT((ROW()-3)/3), " Fall")</f>
        <v>2030 Fall</v>
      </c>
      <c r="K36" s="69"/>
      <c r="L36" s="69"/>
      <c r="M36" s="1"/>
      <c r="N36" s="1"/>
    </row>
    <row r="37" spans="1:18">
      <c r="I37" s="1"/>
      <c r="J37" s="68" t="str">
        <f>_xlfn.CONCAT($I$2+INT((ROW()-3)/3), " Sp.")</f>
        <v>2030 Sp.</v>
      </c>
      <c r="K37" s="69"/>
      <c r="L37" s="69"/>
    </row>
    <row r="38" spans="1:18">
      <c r="I38" s="1"/>
      <c r="J38" s="68" t="str">
        <f>_xlfn.CONCAT($I$2+INT((ROW()-3)/3), " Su.")</f>
        <v>2030 Su.</v>
      </c>
      <c r="K38" s="69"/>
      <c r="L38" s="69"/>
    </row>
    <row r="39" spans="1:18">
      <c r="J39" s="68" t="str">
        <f>_xlfn.CONCAT($I$2+INT((ROW()-3)/3), " Fall")</f>
        <v>2031 Fall</v>
      </c>
      <c r="K39" s="69"/>
      <c r="L39" s="69"/>
    </row>
    <row r="43" spans="1:18" ht="23.25">
      <c r="H43" s="157" t="s">
        <v>188</v>
      </c>
      <c r="I43" s="157"/>
      <c r="J43" s="157"/>
      <c r="K43" s="157"/>
      <c r="L43" s="157"/>
      <c r="M43" s="157"/>
      <c r="N43" s="157"/>
      <c r="O43" s="157"/>
      <c r="P43" s="157"/>
      <c r="Q43" s="157"/>
      <c r="R43" s="157"/>
    </row>
  </sheetData>
  <protectedRanges>
    <protectedRange sqref="B13:G1048576 A111:A1048576 A45:A72 A74:A109 A42:A43 B1:F5 A1:A2 A8:A13 A4:A5 A29:A40 A16:A27 B6:F12" name="Range1"/>
    <protectedRange sqref="I2 M2 P2:P5 R2:R20" name="Range2"/>
    <protectedRange sqref="G10" name="Range1_2"/>
    <protectedRange sqref="G9" name="Range1_2_1"/>
    <protectedRange sqref="G1" name="Range1_1_1"/>
    <protectedRange sqref="G2 G5" name="Range1_1_4"/>
    <protectedRange sqref="G3:G4 G6" name="Range1_1_1_4"/>
    <protectedRange sqref="G11:G12" name="Range1_4"/>
  </protectedRanges>
  <mergeCells count="3">
    <mergeCell ref="H43:R43"/>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Props1.xml><?xml version="1.0" encoding="utf-8"?>
<ds:datastoreItem xmlns:ds="http://schemas.openxmlformats.org/officeDocument/2006/customXml" ds:itemID="{B711A28D-2B27-46BF-A22E-C78EC54DD49F}"/>
</file>

<file path=customXml/itemProps2.xml><?xml version="1.0" encoding="utf-8"?>
<ds:datastoreItem xmlns:ds="http://schemas.openxmlformats.org/officeDocument/2006/customXml" ds:itemID="{BA50AA51-FF06-4F9F-9DB7-389292411935}"/>
</file>

<file path=customXml/itemProps3.xml><?xml version="1.0" encoding="utf-8"?>
<ds:datastoreItem xmlns:ds="http://schemas.openxmlformats.org/officeDocument/2006/customXml" ds:itemID="{E43F32B9-C99F-4BA4-B32F-27DD57EA06EE}"/>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
  <cp:revision/>
  <dcterms:created xsi:type="dcterms:W3CDTF">2008-10-14T10:14:22Z</dcterms:created>
  <dcterms:modified xsi:type="dcterms:W3CDTF">2026-09-14T11:38:12Z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